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.6" sheetId="6" r:id="rId6"/>
    <sheet name="Прил.7" sheetId="7" r:id="rId7"/>
  </sheets>
  <definedNames>
    <definedName name="_xlnm.Print_Titles" localSheetId="0">'Приложение 1'!$10:$10</definedName>
  </definedNames>
  <calcPr fullCalcOnLoad="1"/>
</workbook>
</file>

<file path=xl/sharedStrings.xml><?xml version="1.0" encoding="utf-8"?>
<sst xmlns="http://schemas.openxmlformats.org/spreadsheetml/2006/main" count="828" uniqueCount="639">
  <si>
    <t xml:space="preserve">Расходы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 бюджета </t>
  </si>
  <si>
    <t>100 1 03 02240 01 0000 110</t>
  </si>
  <si>
    <t>Субсидии бюджетам субъектов Российской Федерации и муниципальных образований</t>
  </si>
  <si>
    <t>Субсидия бюджетам городских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ЖКХ</t>
  </si>
  <si>
    <t>Муниципальная программа "Молодежная политика городского поселения Гаврилов-Ям"</t>
  </si>
  <si>
    <t>Создание условий для спортивно-массовой работы с населением</t>
  </si>
  <si>
    <t>Муниципальная целевая программа "Поддержка и развитие малого и среднего предпринимательства моногорода Гаврилов-Ям Ярославской области "</t>
  </si>
  <si>
    <t>Изменение остатков средств на счетах по учету средств бюджета</t>
  </si>
  <si>
    <t>874 01 05 02 01 13 0000 510</t>
  </si>
  <si>
    <t>874 01 05 02 01 13 0000 610</t>
  </si>
  <si>
    <t>000 01 05 00 00 00 0000 500</t>
  </si>
  <si>
    <t>000 01 05 00 00 00 0000 600</t>
  </si>
  <si>
    <t xml:space="preserve">Государственная пошлина </t>
  </si>
  <si>
    <t>000 1 08 00000 00 0000 000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</si>
  <si>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тежеловесных и (или)  крупногабаритных грузов, зачисляемая в бюджеты поселений (сумма платежа (перерасчеты, недоимка и задолженность по соответствующему платежу, в том числе по отмененному))  </t>
  </si>
  <si>
    <t>874 1 08 07175 01 1000 110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</si>
  <si>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предприятий, созданных городскими поселениями</t>
  </si>
  <si>
    <t>874 1 11 07015 13 0000 120</t>
  </si>
  <si>
    <t>Штрафы, санкции, возмещение ущерба</t>
  </si>
  <si>
    <t>000 1 16 00000 00 0000 000</t>
  </si>
  <si>
    <t xml:space="preserve">Доходы от возмещения ущерба при  возникновении иных страховых  случаев, когда выгодоприобретателями выступают получатели средств  бюджетов городских поселений         
</t>
  </si>
  <si>
    <t>874 1 16 23052 13 0000 140</t>
  </si>
  <si>
    <t>874 2 02 02999 13 2013 151</t>
  </si>
  <si>
    <t>Субсидия на благоустройство населенных пунктов Ярославской области</t>
  </si>
  <si>
    <t>874 2 02 02999 13 2024 151</t>
  </si>
  <si>
    <t>Иные межбюджетные трансферты</t>
  </si>
  <si>
    <t>000 2 02 04000 00 0000 151</t>
  </si>
  <si>
    <t>Прочие межбюджетные трансферты, передаваемые бюджетам городских поселений</t>
  </si>
  <si>
    <t>000 2 02 04999 13 0000 151</t>
  </si>
  <si>
    <t>Межбюджетные трансферты на содействие решению вопросов местного значения по обращению депутатов Ярославской областной Думы</t>
  </si>
  <si>
    <t>874 2 02 04999 13 4003 151</t>
  </si>
  <si>
    <t>Расходы в области физической культуры и спорта на развитие плоскостных сооружений</t>
  </si>
  <si>
    <t>13.1.01.71970</t>
  </si>
  <si>
    <t xml:space="preserve">Капитальные вложения в объекты недвижимого имущества государственной (муниципальной) собственности </t>
  </si>
  <si>
    <t xml:space="preserve">Расходы на мероприятия по благоустройству  за счет средств областного бюджета </t>
  </si>
  <si>
    <t>14.2.01.74770</t>
  </si>
  <si>
    <t>Закупка товаров, работ и услуг для государственных (муниципальных) нужд)</t>
  </si>
  <si>
    <t>Расходы на финансирование контрольно-счетного  органа</t>
  </si>
  <si>
    <t>50.0.00.15040</t>
  </si>
  <si>
    <t>Мероприятия по содействию решению вопросов местного значения по обращению депутатов Ярославской Областной Думы</t>
  </si>
  <si>
    <t>50.0.00.74430</t>
  </si>
  <si>
    <t>Расходы в области физической культуры и спорта в рамках МЦП "Развитие физической культуры и спорта в городском поселении Гаврилов-Ям "(Капитальные вложения в объекты недвижимого имущества государственной (муниципальной) собственности)</t>
  </si>
  <si>
    <r>
      <t>Расходы в области физической культуры и спорта на развитие плоскостных сооружений в рамках МЦП "Развитие физической культуры и спорта в городском поселении Гаврилов-Ям "(</t>
    </r>
    <r>
      <rPr>
        <sz val="12"/>
        <rFont val="Times New Roman"/>
        <family val="1"/>
      </rPr>
      <t xml:space="preserve"> Капитальные вложения в объекты недвижимого имущества государственной (муниципальной) собственности )</t>
    </r>
  </si>
  <si>
    <t>Расходы на мероприятия по благоустройству  за счет средств областного бюджета  в рамках МП "Благоустройство городского поселения Гаврилов-Ям "(Закупка товаров, работ и услуг для государственных (муниципальных) нужд)</t>
  </si>
  <si>
    <t>14.2.01.747700</t>
  </si>
  <si>
    <t>Расходы на финансирование контрольно-счетного  органа (Межбюджетные трансферты)</t>
  </si>
  <si>
    <t>Мероприятия по содействию решению вопросов местного значения по обращению депутатов Ярославской Областной Думы (Предоставление субсидий бюджетным, автономным учреждениям и иным некоммерческим организациям)</t>
  </si>
  <si>
    <t>50.0.00.7443</t>
  </si>
  <si>
    <t>05.1.01.50200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</si>
  <si>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</si>
  <si>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Субсидии бюджетам на реализацию федеральных программ</t>
  </si>
  <si>
    <t>000 2 02 02051 00 0000 151</t>
  </si>
  <si>
    <t>Субсидии бюджетам поселений на реализацию подпрограммы "Обеспечение жильем молодых семей" ФЦП "Жилище"</t>
  </si>
  <si>
    <t>874 2 02 02051 13 0000 151</t>
  </si>
  <si>
    <t>Налоги на совокупный доход</t>
  </si>
  <si>
    <t>182 1 05 00000 00 0000 000</t>
  </si>
  <si>
    <t>Единый сельскохозяйственный налог</t>
  </si>
  <si>
    <t>182 1 05 03010 01 0000 110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</si>
  <si>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</si>
  <si>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</si>
  <si>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874 1 16 33050 13 0000 140</t>
  </si>
  <si>
    <t>Субсидии бюджетам на софинансирование капитальных вложений в объекты государственной (муниципальной) собственности</t>
  </si>
  <si>
    <t>874 2 02 02077 00 0000 151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</si>
  <si>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</si>
  <si>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874 2 02 02077 13 0000 151</t>
  </si>
  <si>
    <t>Прочие безвозмездные поступления</t>
  </si>
  <si>
    <t>000 2 07 00000 00 0000 180</t>
  </si>
  <si>
    <t>874 2 07 05030 13 0000 180</t>
  </si>
  <si>
    <t>161 1 16 33050 13 6000 140</t>
  </si>
  <si>
    <t>Резервный фонд администрации городского поселения (Социальное обеспечение и иные выплаты населению)</t>
  </si>
  <si>
    <t>Расходы на мероприятия по водоснабжению в рамках МП "Развитие объектов инфраструктуры городского поселения Гаврилов-Ям " за счет средств областного бюджета(Межбюджетные трансферты)</t>
  </si>
  <si>
    <t>14.4.04.72040</t>
  </si>
  <si>
    <t>Расходы на реализацию муниципальных программ (подпрограмм) развития малого и среднего предпринимательства за счет средств областного бюджета (Иные бюджетные ассигнования)</t>
  </si>
  <si>
    <t>15.1.01.72150</t>
  </si>
  <si>
    <t>Мероприятия по содействию решению вопросов местного значения по обращению депутатов Ярославской Областной Думы (Закупка товаров, работ и услуг для государственных (муниципальных нужд)</t>
  </si>
  <si>
    <t>Субсидия на выполнение мероприятий по обеспечению бесперебойного предоставления коммунальных услуг потребителям Ярославской области</t>
  </si>
  <si>
    <t>874 2 02 02999 13 2030 151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</si>
  <si>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</si>
  <si>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</si>
  <si>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</si>
  <si>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874 2 02 02009 13 0000 151</t>
  </si>
  <si>
    <t>Расходы на мероприятия по водоснабжению  за счет средств областного бюджета</t>
  </si>
  <si>
    <t>Расходы на выполнение мероприятий по обеспечению бесперебойного предоставления коммунальных услуг потребителям за счет средств областного бюджета</t>
  </si>
  <si>
    <t>Расходы на реализацию муниципальных программ (подпрограмм) развития малого и среднего предпринимательства за счет средств областного бюджета</t>
  </si>
  <si>
    <t>Прочие безвозмездные поступления   в бюджеты поселений</t>
  </si>
  <si>
    <t>Мероприятия по обеспечению пожарной безопасности в рамках МЦП "Обеспечение первичных мер противопожарной безопасности на территории городского поселения Гаврилов-Ям "(Закупка товаров, работ и услуг для государственных (муниципальных) нужд)</t>
  </si>
  <si>
    <t>Расходы на мероприятия по развитию малого и среднего предпринимательства в рамках МЦП "Поддержка и развитие малого и среднего предпринимательства моногорода Гаврилов-Ям Ярославской области "(Предоставление субсидий бюджетным, автономным учреждениям и иным некоммерческим организациям)</t>
  </si>
  <si>
    <t>Субсидия на развитие плоскостных спортивных сооружений</t>
  </si>
  <si>
    <t xml:space="preserve">Прочие доходы от оказания платных услуг(работ) получателями средств бюджетов поселений </t>
  </si>
  <si>
    <t>Расходы в области физической культуры и спорта в рамках МЦП"Развитие физической культуры и спорта в городском поселении Гаврилов-Ям "(Закупка товаров, работ и услуг для государственных (муниципальных) нужд)</t>
  </si>
  <si>
    <t xml:space="preserve">    -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и созданных ими учреждений (за исключением земельных участков муниципальных бюджетных и автономных учреждений)</t>
  </si>
  <si>
    <t>874 1 11 05025 13 0000 120</t>
  </si>
  <si>
    <t xml:space="preserve">  -доходы от сдачи в аренду имущества, составляющего казну городских поселений (за исключением земельных участков)</t>
  </si>
  <si>
    <t>874 2 02 04014 13 0000 151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</si>
  <si>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</si>
  <si>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бюджетов Российской Федерации за 2016 год</t>
  </si>
  <si>
    <t>14.8.08.75200</t>
  </si>
  <si>
    <t>Мероприятия по обеспечению бесперебойного предоставления коммунальных услуг потребителям</t>
  </si>
  <si>
    <t>14.8.00.00000</t>
  </si>
  <si>
    <t>Расходы на мероприятия по обеспечению бесперебойного предоставления коммунальных услуг потребителям</t>
  </si>
  <si>
    <t>14.8.08.00000</t>
  </si>
  <si>
    <t>Расходы на выполнение мероприятий по обеспечению бесперебойного предоставления коммунальных услуг потребителям за счет средств местного бюджета</t>
  </si>
  <si>
    <t>14.8.08.15670</t>
  </si>
  <si>
    <t>Расходы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 за счет средств федерального бюджета</t>
  </si>
  <si>
    <t>15.1.01.50640</t>
  </si>
  <si>
    <t>Расходы на выполнение мероприятий по обеспечению бесперебойного предоставления коммунальных услуг потребителям за счет средств местного бюджета (межбюджетные трансферты)</t>
  </si>
  <si>
    <t>Расходы на выполнение мероприятий по обеспечению бесперебойного предоставления коммунальных услуг потребителям за счет средств областного бюджета (межбюджетные трансферты)</t>
  </si>
  <si>
    <t>Расходы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 за счет средств федерального бюджета (иные бюджетные ассигнования)</t>
  </si>
  <si>
    <t>Приложение 6</t>
  </si>
  <si>
    <t>к решению Муниципального Совета</t>
  </si>
  <si>
    <t>Наименование мероприятия</t>
  </si>
  <si>
    <t>%</t>
  </si>
  <si>
    <t>Приложение № 7</t>
  </si>
  <si>
    <t xml:space="preserve">Использование средств дорожного фонда </t>
  </si>
  <si>
    <t>Поступило - всего,</t>
  </si>
  <si>
    <t>в том числе:</t>
  </si>
  <si>
    <t>Акцизы по подакцизным товарам</t>
  </si>
  <si>
    <t>Отчисления от налоговых и неналоговых доходов</t>
  </si>
  <si>
    <t>Субсидия из областного бюджета</t>
  </si>
  <si>
    <t>Израсходовано- всего,</t>
  </si>
  <si>
    <t>прочие (содержание светофорных объектов и знаков)</t>
  </si>
  <si>
    <t>Остаток ассигнований на 01.01.2016г.</t>
  </si>
  <si>
    <t xml:space="preserve">в том числе: </t>
  </si>
  <si>
    <t>средства областной субсидии</t>
  </si>
  <si>
    <t>средства местного бюджета</t>
  </si>
  <si>
    <t>за 2016 год</t>
  </si>
  <si>
    <t>ремонт придомовых территорий</t>
  </si>
  <si>
    <t>дефицита бюджета городского поселения Гаврилов-Ям  за  2016 год</t>
  </si>
  <si>
    <t>Расходы бюджета городского поселения Гаврилов-Ям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2016 год</t>
  </si>
  <si>
    <t>Расходы на мероприятия по теплоснабжению в рамках МП "Развитие объектов инфраструктуры городского поселения Гаврилов-Ям "(Закупка товаров, работ и услуг для государственных (муниципальных) нужд)</t>
  </si>
  <si>
    <t>Дорожное хозяйство (дорожные фонды)</t>
  </si>
  <si>
    <t xml:space="preserve">Молодежная политика </t>
  </si>
  <si>
    <t>городского поселения Гаврилов-Ям за  2016 год</t>
  </si>
  <si>
    <t>бюджетов Российской Федерации за  2016 год</t>
  </si>
  <si>
    <t>Остаток ассигнований на 01.01.2017г.</t>
  </si>
  <si>
    <t>на содержание дорог- всего,</t>
  </si>
  <si>
    <t xml:space="preserve">на ремонт дорог- всего, </t>
  </si>
  <si>
    <t>Номер и дата постановления</t>
  </si>
  <si>
    <t>сумма</t>
  </si>
  <si>
    <t>% исп.</t>
  </si>
  <si>
    <t>по постановлению</t>
  </si>
  <si>
    <t>Материальная помощь гражданам:</t>
  </si>
  <si>
    <t>Пост.№ 414 от 23.05.2016г.</t>
  </si>
  <si>
    <t>Коршаковой Н.И. - на неотложные нужды</t>
  </si>
  <si>
    <t>Пост.№ 728 от 13.09.2016г.</t>
  </si>
  <si>
    <t>Таги-Заде В.Ю. - на неотложные нужды</t>
  </si>
  <si>
    <t>Тигину В.Б - на неотложные нужды</t>
  </si>
  <si>
    <t>Пост.№ 575 от 20.07.2016г.</t>
  </si>
  <si>
    <t xml:space="preserve">Кутень В.В. -погорелец  </t>
  </si>
  <si>
    <t>Пост.№ 616 от 03.08.2016г.</t>
  </si>
  <si>
    <t>Карповой Н.А. - на неотложные нужды</t>
  </si>
  <si>
    <t>ВСЕГО:</t>
  </si>
  <si>
    <t>Подарки, цветы в связи с юбилейными датами:</t>
  </si>
  <si>
    <t>Пост. № 338 от 28.04.2016г.</t>
  </si>
  <si>
    <t xml:space="preserve">Оплата за букеты цветов Сомаренковой С.Р. - руководителю УПФР по Гаврилов-Ямскому району и Лапотниковой Л.В. В честь 55-летия со Дня рождения  </t>
  </si>
  <si>
    <t>Пост. № 391 от 18.05.2016г.</t>
  </si>
  <si>
    <t>Приобретение букетов цветов Директору ДШИ Барышевой О.И. на 65-летие со Дня рождения и Ивановой Г.С. на 75-летие</t>
  </si>
  <si>
    <t>Пост. №217 от 31.03.2016г.</t>
  </si>
  <si>
    <t>Приобретение подарка и цветов Попову В.А. -директору МП "Ритуал"</t>
  </si>
  <si>
    <t>Пост. № 930 от 30.11.2016г.</t>
  </si>
  <si>
    <t>Букет цветов для вручения празднования 30-летия "д/с "Кораблик"</t>
  </si>
  <si>
    <t>Приобретение подарков для вручения празднования 30-летия "д/с "Кораблик"</t>
  </si>
  <si>
    <t>Пост. № 934 от 29.11.2016г.</t>
  </si>
  <si>
    <t>букет цветов для вручения на презентации сборника цветов А.А.Николаевой</t>
  </si>
  <si>
    <t>Пост. № 966 от 06.12.2016г.</t>
  </si>
  <si>
    <t>Вручены денежные подарки Исаевой И.К. за активное участие в общественной жизни города</t>
  </si>
  <si>
    <t>Пост. № 933 от 29.11.2016г.</t>
  </si>
  <si>
    <t>Подарки.сувениры на проведение Новогодней елки для ветеранов</t>
  </si>
  <si>
    <t xml:space="preserve">Пост. №1008 от 20.12.2016г. </t>
  </si>
  <si>
    <t>Приобретение подарков для вручения победителям и призерам городского конкурса на лучшую елочную игрушку " Наряжаем елку вместе"</t>
  </si>
  <si>
    <t>Пост.№ 558 от 14.07.2016г.</t>
  </si>
  <si>
    <t>Приобретение цветов для вручения в честь 55-летия со дня рождения Грибушкиной Н.Ю</t>
  </si>
  <si>
    <t>Расп.№ 6 от 11.02.2016г.</t>
  </si>
  <si>
    <t>Приобретение букета цветов для вручения МОУ директору ср. школы №2 Акимовой Т.Л.в честь 60-летия со Дня рождения.</t>
  </si>
  <si>
    <t>Пост.№ 110 от 26.02.2016г.</t>
  </si>
  <si>
    <t>Приобредение букета цветов в честь 45-летия МОУ ДОТ Дворец Детского Творчества</t>
  </si>
  <si>
    <t>Пост.№ 212 от 29.03.2016г.</t>
  </si>
  <si>
    <t xml:space="preserve">Приобретение букета цветов для вручения на празднование 50-летия ДШИ. </t>
  </si>
  <si>
    <t>Пост.№ 314 от 25.04.2016г.</t>
  </si>
  <si>
    <t>Оплата за цветы и корзину с цветами для возложения к Вечному огню на 9 мая 2016г.</t>
  </si>
  <si>
    <t>Пост. № 529 от 04.07.2016г.</t>
  </si>
  <si>
    <t>Приобретение корзину с цветами, цветов(гвоздики), траурной ленты на похороны Попова В.А.</t>
  </si>
  <si>
    <t>Пост.№ 219 от 04.04.2016г.</t>
  </si>
  <si>
    <t>Приобретение букета цветов для вручения бывшему узнику фашистского концлагеря Чистяковой Л.А.</t>
  </si>
  <si>
    <t>Поощрение в связи с проффессиональными праздниками и др.:</t>
  </si>
  <si>
    <t>Пост.№ 404 от 20.05.2016г.</t>
  </si>
  <si>
    <t>Приобретение подарков и букетов цветов  в связи с Днем предпринимателя.</t>
  </si>
  <si>
    <t>Пост. № 355 от 06.05.2016г.</t>
  </si>
  <si>
    <t>Организация полевой кухни на 9 мая 2016г.  и праздничного обеда для ветеранов войны на День победы</t>
  </si>
  <si>
    <t>Пост. № 157 от 14.03.2016г.</t>
  </si>
  <si>
    <t xml:space="preserve">Денежные подарки и цветы работникам торговли . </t>
  </si>
  <si>
    <t>Пост.№652 от 10.08.2016г.</t>
  </si>
  <si>
    <t>Оплата за букеты цветов на День строителя</t>
  </si>
  <si>
    <t>Пост.№ 652 от 10.08.2016г.</t>
  </si>
  <si>
    <t xml:space="preserve">Денежные подарки на День строителя </t>
  </si>
  <si>
    <t>Распоряжение 60-о от 12.09.2016г.</t>
  </si>
  <si>
    <t>Приобретение подарков ко "Дню пожилого человека" пенсионерам Администрации.</t>
  </si>
  <si>
    <t>Пост.№ 812 от 17.10.2016г.</t>
  </si>
  <si>
    <t>Приобретение  подарков для вручения призывникам.</t>
  </si>
  <si>
    <t>Пост.№ 273 от 19.04.2016г.</t>
  </si>
  <si>
    <t>Пост.№ 661 от 11.08.2016г.</t>
  </si>
  <si>
    <t>Оплата за медаль" Почетный гражданин"</t>
  </si>
  <si>
    <t>Приобретение атрибутики "Почетный гражданин"</t>
  </si>
  <si>
    <t>Оплата за букет цветов Мелединой И.Ю.</t>
  </si>
  <si>
    <t xml:space="preserve">Денежное вознаграждение Мелединой И.Ю. "Почетный гражданин города Гаврилов-Ям" </t>
  </si>
  <si>
    <t>Пост.№ 572 от 20.07.2016г.</t>
  </si>
  <si>
    <t>Приобретение букетов цветов на празднование дня торговли: Антоновой И.А., Калининой Н.А.,Орлову Н.В.</t>
  </si>
  <si>
    <t>Пост. № 953 от 28.12.2016г.</t>
  </si>
  <si>
    <t>Восстановление системы отопления музея купца 1 гильдии А.В.Локалова</t>
  </si>
  <si>
    <t>Оплата за оригинал-макет книги "Страна Ямщика Гаврилов-Ямский край"</t>
  </si>
  <si>
    <t>ИТОГО:</t>
  </si>
  <si>
    <t>Информация о расходовании Резервного фонда Администрации городского посления Гаврилов-Ям</t>
  </si>
  <si>
    <t xml:space="preserve">Колесовой Н.Д.  -погорелец     </t>
  </si>
  <si>
    <t xml:space="preserve">Халлыевой Л.А. -погорелец  </t>
  </si>
  <si>
    <t>из них -  кредиторская задолженность 2015г.</t>
  </si>
  <si>
    <t>874 2 02 02008 13 0000 151</t>
  </si>
  <si>
    <t>874 01 03 01 00 13 4620 710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</si>
  <si>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</si>
  <si>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</si>
  <si>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от 25.04.2017  № 126 </t>
  </si>
  <si>
    <t>от 25.04.2017  № 126</t>
  </si>
  <si>
    <t xml:space="preserve">                                                                                                                                    от 25.04.2017  № 126 </t>
  </si>
  <si>
    <t xml:space="preserve">                                                                                                       от 25.04.2017  № 126</t>
  </si>
  <si>
    <t xml:space="preserve">                            от 25.04.2017  № 126</t>
  </si>
  <si>
    <t>Наименование источника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</si>
  <si>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</si>
  <si>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</si>
  <si>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</si>
  <si>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</si>
  <si>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182 1 01 00000 00 0000 000</t>
  </si>
  <si>
    <t>182 1 06 00000 00 0000 000</t>
  </si>
  <si>
    <t>182 1 06 06000 00 0000 110</t>
  </si>
  <si>
    <t>000 1 11 00000 00 0000 000</t>
  </si>
  <si>
    <t>000 1 14 00000 00 0000 000</t>
  </si>
  <si>
    <t>000 1 11 05000 00 0000 120</t>
  </si>
  <si>
    <t xml:space="preserve">ИТОГО  НАЛОГОВЫХ И НЕНАЛОГОВЫХ ДОХОДОВ </t>
  </si>
  <si>
    <t>ИТОГО ДОХОДОВ</t>
  </si>
  <si>
    <t>Код бюджетной классификации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</si>
  <si>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казенных):</t>
  </si>
  <si>
    <t xml:space="preserve"> бюджета городского поселения Гаврилов-Ям в соответствии с классификацией доходов </t>
  </si>
  <si>
    <t>182 1 01 02000 01 0000 110</t>
  </si>
  <si>
    <t>Налог на доходы физических лиц:</t>
  </si>
  <si>
    <t>Земельный налог :</t>
  </si>
  <si>
    <t>Безвозмездные поступления от других бюджетов бюджетной системы Российской Федерации:</t>
  </si>
  <si>
    <t xml:space="preserve">000 2 02 00000 00 0000 000 </t>
  </si>
  <si>
    <t>000 2 02 01000 00 0000 151</t>
  </si>
  <si>
    <t>Дотации бюджетам на выравнивание бюджетной обеспеченности</t>
  </si>
  <si>
    <t>182 1 01 02010 01 0000 110</t>
  </si>
  <si>
    <t>182 1 01 02020 01 0000 110</t>
  </si>
  <si>
    <t>000 2 02 01001 00 0000 151</t>
  </si>
  <si>
    <t>Дотации бюджетам субъектов Российской Федерации и муниципальных образований</t>
  </si>
  <si>
    <t>к Решению Муниципального Совета</t>
  </si>
  <si>
    <t>городского поселения Гаврилов-Ям</t>
  </si>
  <si>
    <t>Расходы</t>
  </si>
  <si>
    <t xml:space="preserve">бюджета городского поселения Гаврилов-Ям </t>
  </si>
  <si>
    <t>по разделам и подразделам классификации расходов</t>
  </si>
  <si>
    <t>рублей</t>
  </si>
  <si>
    <t>Код</t>
  </si>
  <si>
    <t>раздела</t>
  </si>
  <si>
    <t>подраздела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</si>
  <si>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</si>
  <si>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</si>
  <si>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</si>
  <si>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</si>
  <si>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Резервные фонды </t>
  </si>
  <si>
    <t>Другие  общегосударственные 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</si>
  <si>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</si>
  <si>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</si>
  <si>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</si>
  <si>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</si>
  <si>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</si>
  <si>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</si>
  <si>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</si>
  <si>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</si>
  <si>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 xml:space="preserve">Благоустройство </t>
  </si>
  <si>
    <t xml:space="preserve">Другие вопросы в области жилищно-коммунального хозяйства </t>
  </si>
  <si>
    <t>Образование</t>
  </si>
  <si>
    <t xml:space="preserve">Культура и кинематография </t>
  </si>
  <si>
    <t xml:space="preserve">Культура </t>
  </si>
  <si>
    <t>Социальная политика</t>
  </si>
  <si>
    <t xml:space="preserve">Пенсионное обеспечение 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</si>
  <si>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</si>
  <si>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</si>
  <si>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</si>
  <si>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</si>
  <si>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дефицит/профицит:</t>
  </si>
  <si>
    <t xml:space="preserve">                                                                                                         к Решению Муниципального Совета</t>
  </si>
  <si>
    <t xml:space="preserve">                                                                                                         городского поселения Гаврилов-Ям</t>
  </si>
  <si>
    <t>Источники</t>
  </si>
  <si>
    <t xml:space="preserve">внутреннего финансирования </t>
  </si>
  <si>
    <t>Наименование</t>
  </si>
  <si>
    <t>874 01 05 00 00 00 0000 000</t>
  </si>
  <si>
    <t>Увеличение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</si>
  <si>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</si>
  <si>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</si>
  <si>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денежных средств  бюджетов поселений</t>
  </si>
  <si>
    <t>ИТОГО источников внутреннего финансирования дефицита бюджета</t>
  </si>
  <si>
    <t xml:space="preserve">                                                                   городского поселения Гаврилов-Ям</t>
  </si>
  <si>
    <t xml:space="preserve">                                                                   к  Решению Муниципального Совета</t>
  </si>
  <si>
    <t>код</t>
  </si>
  <si>
    <t>главного распорядителя средств</t>
  </si>
  <si>
    <t>целевой статьи</t>
  </si>
  <si>
    <t>вида расходов</t>
  </si>
  <si>
    <t>Администрация городского поселения</t>
  </si>
  <si>
    <t>Муниципальное учреждение "Управление городского хозяйства"</t>
  </si>
  <si>
    <t xml:space="preserve">                                                                                                      к Решению Муниципального Совета</t>
  </si>
  <si>
    <t xml:space="preserve">                                                                                                                                    городского поселения Гаврилов-Ям</t>
  </si>
  <si>
    <t>000 01 03 00 00 00 0000 000</t>
  </si>
  <si>
    <t>Бюджетные кредиты  от других бюджетов бюджетной системы Российской Федерации</t>
  </si>
  <si>
    <t>Непрограммные расходы бюджета</t>
  </si>
  <si>
    <t>Муниципальная программа "Защита населения и территории городского поселения Гаврилов-Ям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</si>
  <si>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граждан на водных объектах</t>
  </si>
  <si>
    <t>Мероприятия, направленные на возмещение затрат на оказание транспортных услуг населению в городском поселении Гаврилов-Ям</t>
  </si>
  <si>
    <t>Муниципальная программа "Развитие дорожного хозяйства и  транспорта городского поселения Гаврилов-Ям"</t>
  </si>
  <si>
    <t>Муниципальная программа "Экономическое развитие и инновационная экономика городского поселения Гаврилов-Ям"</t>
  </si>
  <si>
    <t>Муниципальная программа « Обеспечение доступным и комфортным жильём населения городского поселения Гаврилов-Ям»</t>
  </si>
  <si>
    <t>Муниципальная программа "Развитие физической культуры и спорта в городском поселении Гаврилов-Ям"</t>
  </si>
  <si>
    <t xml:space="preserve">Мероприятия, направленные на развитие отрасли физической культуры и спорта </t>
  </si>
  <si>
    <t xml:space="preserve">Мероприятия, направленные на проведение общегородских праздников городского поселения Гаврилов-Ям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</si>
  <si>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</si>
  <si>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</si>
  <si>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Налоги на товары(работы, услуги)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</si>
  <si>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</si>
  <si>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</si>
  <si>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</si>
  <si>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</si>
  <si>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</si>
  <si>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</si>
  <si>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</si>
  <si>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</si>
  <si>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Обслуживание государственного (муниципального) долга</t>
  </si>
  <si>
    <t>Вид расходов</t>
  </si>
  <si>
    <t>Код целевой статьи</t>
  </si>
  <si>
    <t>Итого расходов</t>
  </si>
  <si>
    <t xml:space="preserve">Ведомственная структура расходов бюджета </t>
  </si>
  <si>
    <t>Другие вопросы в области культуры и кинематографии</t>
  </si>
  <si>
    <t>100 1 0300000 00 0000 000</t>
  </si>
  <si>
    <t>100 1 03 02000 01 0000 110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</si>
  <si>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</si>
  <si>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</si>
  <si>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100 1 03 02250 01 0000 110</t>
  </si>
  <si>
    <t>100 1 03 02260 01 0000 110</t>
  </si>
  <si>
    <t>182 1 01 02030 01 0000 110</t>
  </si>
  <si>
    <t>Мероприятия по водоснабжению городского поселения Гаврилов-Ям</t>
  </si>
  <si>
    <t>Ведомственная целевая программа "Организация деятельности МУ "Управление городского хозяйства"</t>
  </si>
  <si>
    <t>Муниципальная программа "Развитие культуры в городском поселении Гаврилов-Ям"</t>
  </si>
  <si>
    <t>Обеспечение деятельности МУ " Управление городского хозяйства"</t>
  </si>
  <si>
    <t>Ведомственная целевая программа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</si>
  <si>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Обеспечение деятельности МУК "Дом культуры" в рамках ведомственной целевой программы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</si>
  <si>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Обеспечение деятельности МУ "Центр развития и поддержки предпринимательства "</t>
  </si>
  <si>
    <t>Земельный налог с организаций, обладающих земельным участком, расположенным в границах городских  поселений</t>
  </si>
  <si>
    <t>182 1 06 06033 13 0000 110</t>
  </si>
  <si>
    <t>182 1 06 06043 13 0000 110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</si>
  <si>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</si>
  <si>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</si>
  <si>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</si>
  <si>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  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</si>
  <si>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874 1 11 05075 13 0000 120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</si>
  <si>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</si>
  <si>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874 1 11 09045 13 0000 120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</si>
  <si>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</si>
  <si>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868 1 14 06013 13 0000 430</t>
  </si>
  <si>
    <t xml:space="preserve">Дотации бюджетам городских поселений на выравнивание бюджетной обеспеченности </t>
  </si>
  <si>
    <t>852 2 02 01001 13 0000 151</t>
  </si>
  <si>
    <t xml:space="preserve">Мероприятия по содержанию и ремонту муниципального имущества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</si>
  <si>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</si>
  <si>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</si>
  <si>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874 1 11 05013 13 0000 120</t>
  </si>
  <si>
    <t>Доходы от оказания платных услуг и компенсации затрат государства</t>
  </si>
  <si>
    <t xml:space="preserve">000 1 13 00000 00 0000 000 </t>
  </si>
  <si>
    <t xml:space="preserve">874 113 01995 10 0000 130   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</si>
  <si>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</si>
  <si>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874 113 02065 13 0000 130   </t>
  </si>
  <si>
    <t>Прочие доходы от компенсации затрат бюджетов городских поселений</t>
  </si>
  <si>
    <t xml:space="preserve">874 113 02995 13 0000 130   </t>
  </si>
  <si>
    <t>50.0.00.15010</t>
  </si>
  <si>
    <t>50.0.00.00000</t>
  </si>
  <si>
    <t>50.0.00.15020</t>
  </si>
  <si>
    <t>50.0.00.15080</t>
  </si>
  <si>
    <t xml:space="preserve">Содержание Главы муниципального образования </t>
  </si>
  <si>
    <t xml:space="preserve">Расходы на содержание центрального аппарата </t>
  </si>
  <si>
    <t>50.0.00.15030</t>
  </si>
  <si>
    <t xml:space="preserve">Расходы на оплату информационных услуг </t>
  </si>
  <si>
    <t>50.0.00.15140</t>
  </si>
  <si>
    <t>50.0.00.15170</t>
  </si>
  <si>
    <t>50.0.00.15180</t>
  </si>
  <si>
    <t>10.1.00.00000</t>
  </si>
  <si>
    <t>10.1.01.15220</t>
  </si>
  <si>
    <t xml:space="preserve">Мероприятия по обеспечению пожарной безопасности </t>
  </si>
  <si>
    <t>Предупреждение пожаров и профилактика пожарной безопасности</t>
  </si>
  <si>
    <t>10.1.01.00000</t>
  </si>
  <si>
    <t>24.0.00.00000</t>
  </si>
  <si>
    <t>24.2.00.00000</t>
  </si>
  <si>
    <t>Обеспечение финансирования затрат по пассажирским перевозкам</t>
  </si>
  <si>
    <t xml:space="preserve">Субсидия организациям автомобильного транспорта на возмещение затрат по пассажирским перевозкам  </t>
  </si>
  <si>
    <t>15.0.00.00000</t>
  </si>
  <si>
    <t>15.1.00.00000</t>
  </si>
  <si>
    <t>15.1.01.00000</t>
  </si>
  <si>
    <t>Обеспечение выполнения мероприятий МЦП по поддержке и развитию малого и среднего предпринимательства</t>
  </si>
  <si>
    <t>Расходы на мероприятия по развитию малого и среднего предпринимательства</t>
  </si>
  <si>
    <t>15.1.01.15270</t>
  </si>
  <si>
    <t>Функционирование  МУ "Центр развития и поддержки предпринимательства"</t>
  </si>
  <si>
    <t>05.0.00.00000</t>
  </si>
  <si>
    <t>05.3.00.00000</t>
  </si>
  <si>
    <t>05.3.01.00000</t>
  </si>
  <si>
    <t>Обеспечение мероприятий по переселению граждан из аварийного жилищного фонда в многоквартирные дома</t>
  </si>
  <si>
    <t>05.3.01.96020</t>
  </si>
  <si>
    <t>14.0.00.00000</t>
  </si>
  <si>
    <t>Содержание и ремонт  муниципального имущества</t>
  </si>
  <si>
    <t>Расходы на мероприятия по  ремонту и содержанию муниципального имущества</t>
  </si>
  <si>
    <t>Мероприятия по капитальному ремонту многоквартирных домов в части жилых и нежилых помещений , находящихся в муниципальной собственности</t>
  </si>
  <si>
    <t>14.5.00.00000</t>
  </si>
  <si>
    <t>14.6.00.00000</t>
  </si>
  <si>
    <t>Расходы на мероприятия по водоснабжению</t>
  </si>
  <si>
    <t>10.2.00.00000</t>
  </si>
  <si>
    <t>10.2.04.00000</t>
  </si>
  <si>
    <t>Обеспечение безопасности граждан на водных объектах</t>
  </si>
  <si>
    <t>10.2.04.15210</t>
  </si>
  <si>
    <t xml:space="preserve">Мероприятия по предупреждению чрезвычайных ситуация на водных объектах </t>
  </si>
  <si>
    <t>24.2.03.00000</t>
  </si>
  <si>
    <t>24.2.03.15250</t>
  </si>
  <si>
    <t>15.2.00.00000</t>
  </si>
  <si>
    <t>15.2.01.00000</t>
  </si>
  <si>
    <t>15.2.01.15280</t>
  </si>
  <si>
    <t>14.6.06.00000</t>
  </si>
  <si>
    <t>14.6.06.15120</t>
  </si>
  <si>
    <t>14.6.06.15580</t>
  </si>
  <si>
    <t>14.4.00.00000</t>
  </si>
  <si>
    <t>14.4.04.00000</t>
  </si>
  <si>
    <t>14.4.04.15640</t>
  </si>
  <si>
    <t>Мероприятия по теплоснабжению городского поселения Гаврилов-Ям</t>
  </si>
  <si>
    <t>Теплоснабжение городского поселения Гаврилов-Ям</t>
  </si>
  <si>
    <t>Водоснабжение городского поселения Гаврилов-Ям</t>
  </si>
  <si>
    <t>Расходы на мероприятия по теплоснабжению</t>
  </si>
  <si>
    <t>14.5.05.00000</t>
  </si>
  <si>
    <t>02.0.00.00000</t>
  </si>
  <si>
    <t>02.1.01.00000</t>
  </si>
  <si>
    <t>02.1.00.00000</t>
  </si>
  <si>
    <t>Муниципальная целевая программа "Молодежная политика городского поселения Гаврилов-Ям "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</si>
  <si>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</si>
  <si>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</t>
  </si>
  <si>
    <t>02.1.01.15320</t>
  </si>
  <si>
    <t>Создание условий для самореализации личности в художественном творчестве</t>
  </si>
  <si>
    <t>02.1.02.00000</t>
  </si>
  <si>
    <t>02.1.02.15320</t>
  </si>
  <si>
    <t>11.0.00.00000</t>
  </si>
  <si>
    <t>11.1.01.00000</t>
  </si>
  <si>
    <t>11.1.01.15290</t>
  </si>
  <si>
    <t>11.2.00.00000</t>
  </si>
  <si>
    <t>11.1.00.00000</t>
  </si>
  <si>
    <t>Предоставление комплекса культурных услуг жителям</t>
  </si>
  <si>
    <t>11.2.02.00000</t>
  </si>
  <si>
    <t>Организация массовых общегородских мероприятий</t>
  </si>
  <si>
    <t>11.2.02.15310</t>
  </si>
  <si>
    <t xml:space="preserve">Проведение мероприятий, посвященных праздничным дням, дням воинской славы и памятным датам </t>
  </si>
  <si>
    <t>50.0.00.15350</t>
  </si>
  <si>
    <t>05.1.00.00000</t>
  </si>
  <si>
    <t>05.1.01.00000</t>
  </si>
  <si>
    <t xml:space="preserve">Расходы на социальные выплаты молодым семьям на приобретение(строительство) жилья </t>
  </si>
  <si>
    <t>05.1.01.15490</t>
  </si>
  <si>
    <t>Муниципальная целевая программа «Обеспечение жильем молодых семей городского поселения Гаврилов-Ям »</t>
  </si>
  <si>
    <t>05.2.00.00000</t>
  </si>
  <si>
    <t>05.2.01.00000</t>
  </si>
  <si>
    <t xml:space="preserve">Расходы на социальную поддержку жителей городского поселения Гаврилов-Ям в сфере ипотечного жилищного кредитования </t>
  </si>
  <si>
    <t>05.2.01.15500</t>
  </si>
  <si>
    <t>Муниципальная целевая программа "Развитие физической культуры и спорта в городском поселении Гаврилов-Ям "</t>
  </si>
  <si>
    <t>13.0.00.00000</t>
  </si>
  <si>
    <t>13.1.01.00000</t>
  </si>
  <si>
    <t>13.1.00.00000</t>
  </si>
  <si>
    <t xml:space="preserve">Расходы в области физической культуры и спорта </t>
  </si>
  <si>
    <t>13.1.01.15330</t>
  </si>
  <si>
    <t>13.2.00.00000</t>
  </si>
  <si>
    <t>Поддержка спортивных традиций</t>
  </si>
  <si>
    <t>13.1.02.00000</t>
  </si>
  <si>
    <t>13.1.02.15330</t>
  </si>
  <si>
    <t>13.2.03.00000</t>
  </si>
  <si>
    <t>Поддержка физкультурно-спортивных организаций</t>
  </si>
  <si>
    <t>13.2.03.15340</t>
  </si>
  <si>
    <t>Субсидия некоммерческим физкультурно-спортивным организациям</t>
  </si>
  <si>
    <t>50.0.00.15060</t>
  </si>
  <si>
    <t>Муниципальная целевая программа "Развитие дорожного хозяйства городского поселения Гаврилов-Ям "</t>
  </si>
  <si>
    <t>24.1.00.00000</t>
  </si>
  <si>
    <t>24.1.01.00000</t>
  </si>
  <si>
    <t>Улучшение транспортно-эксплуатационного состояния дорог для безопасности движения</t>
  </si>
  <si>
    <t xml:space="preserve">Расходы на финансирование дорожного хозяйства </t>
  </si>
  <si>
    <t>24.1.01.15460</t>
  </si>
  <si>
    <t>Муниципальная целевая программа "Благоустройство городского поселения Гаврилов-Ям "</t>
  </si>
  <si>
    <t>14.2.00.00000</t>
  </si>
  <si>
    <t>14.2.01.00000</t>
  </si>
  <si>
    <t>14.2.01.15610</t>
  </si>
  <si>
    <t>Прочие мероприятия по благоустройству</t>
  </si>
  <si>
    <t>14.2.02.00000</t>
  </si>
  <si>
    <t>Совершенствование системы комплексного благоустройства городского поселения</t>
  </si>
  <si>
    <t>14.2.02.15360</t>
  </si>
  <si>
    <t>Расходы на уличное освещение</t>
  </si>
  <si>
    <t>14.1.00.00000</t>
  </si>
  <si>
    <t>14.1.01.15700</t>
  </si>
  <si>
    <t>14.1.01.00000</t>
  </si>
  <si>
    <t>Обеспечение осуществления  муниципальных функций в области жилищно-коммунального хозяйства и благоустройства</t>
  </si>
  <si>
    <t>24.1.02.00000</t>
  </si>
  <si>
    <t>24.1.02.15460</t>
  </si>
  <si>
    <t xml:space="preserve">Прочие  общегосударственные расходы </t>
  </si>
  <si>
    <t xml:space="preserve">Финансовое обеспечение  передаваемых полномочий </t>
  </si>
  <si>
    <t xml:space="preserve">Доплаты к пенсиям за выслугу лет гражданам, замещавшим должности муниципальной службы </t>
  </si>
  <si>
    <t xml:space="preserve">Процентные платежи по муниципальному долгу </t>
  </si>
  <si>
    <t>Дефицит(профицит)</t>
  </si>
  <si>
    <t>Доходы от уплаты акцизов на моторные масла для дизельных и (или) карбюраторных (инжекторных) двигателей  подлежащие распределению 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</si>
  <si>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</si>
  <si>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</si>
  <si>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Итого по программным расходам</t>
  </si>
  <si>
    <t>Муниципальная адресная программа "По переселению граждан из аварийного жилищного фонда городского поселения Гаврилов-Ям"</t>
  </si>
  <si>
    <t>10.0.00.0000</t>
  </si>
  <si>
    <t>Предоставление молодым семьям  социальных выплат на приобретение (строительство) жилья</t>
  </si>
  <si>
    <t>10.2.02.15210</t>
  </si>
  <si>
    <t>Повышение уровня внешнего благоустройства и санитарного  состояния городского поселения, создание условий для отдыха жителей  поселения</t>
  </si>
  <si>
    <t>50.0.00.15190</t>
  </si>
  <si>
    <t>14.5.05.15650</t>
  </si>
  <si>
    <t>Содержание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</si>
  <si>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городского поселения (Иные бюджетные ассигнования)</t>
  </si>
  <si>
    <t>Другие общегосударственные расходы -расходы на оплату информационных услуг (Закупка товаров, работ и услуг для государственных (муниципальных) нужд)</t>
  </si>
  <si>
    <t>Прочие  общегосударственные расходы (Закупка товаров, работ и услуг для государственных (муниципальных) нужд)</t>
  </si>
  <si>
    <t>Финансовое обеспечение  передаваемых полномочий (Межбюджетные трансферты)</t>
  </si>
  <si>
    <t>Расходы на поддержку деятельности народной дружины (Закупка товаров, работ и услуг для государственных (муниципальных) нужд)</t>
  </si>
  <si>
    <t>Финансовое обеспечение  передаваемых полномочий(Межбюджетные трансферты)</t>
  </si>
  <si>
    <t>Обеспечение деятельности МУ "Центр развития и поддержки предпринимательства "(Предоставление субсидий бюджетным, автономным учреждениям и иным некоммерческим организациям)</t>
  </si>
  <si>
    <t>Доплаты к пенсиям за выслугу лет гражданам, замещавшим должности муниципальной службы (Социальное обеспечение и иные выплаты населению)</t>
  </si>
  <si>
    <t>Обеспечение деятельности МУ " Управление городского хозяйства"(Закупка товаров, работ и услуг для государственных (муниципальных) нужд)</t>
  </si>
  <si>
    <t>Обеспечение деятельности МУ " Управление городского хозяйства"(Расходы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</si>
  <si>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Расходы, связанные с деятельностью представительного муниципального образования (Закупка товаров, работ и услуг для государственных (муниципальных) нужд)</t>
  </si>
  <si>
    <t>Функционирование  местных администраций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</si>
  <si>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организациям автомобильного транспорта на возмещение затрат по пассажирским перевозкам в рамках МП "Развитие дорожного хозяйства и  транспорта городского поселения Гаврилов-Ям"  (Иные бюджетные ассигнования)</t>
  </si>
  <si>
    <t>Мероприятия по капитальному ремонту многоквартирных домов в части жилых и нежилых помещений , находящихся в муниципальной собственности в рамках МП "Развитие объектов инфраструктуры городского поселения Гаврилов-Ям "(Закупка товаров, работ и услуг для государственных (муниципальных) нужд)</t>
  </si>
  <si>
    <t>Проведение мероприятий, посвященных праздничным дням, дням воинской славы и памятным датам в рамках МП "Развитие культуры в городском поселении Гаврилов-Ям"(Закупка товаров, работ и услуг для государственных (муниципальных) нужд)</t>
  </si>
  <si>
    <t>Муниципальная целевая программа "Обеспечение первичных мер противопожарной безопасности на территории городского поселения Гаврилов-Ям "</t>
  </si>
  <si>
    <t>Прочие мероприятия по благоустройству в рамках МП "Благоустройство городского поселения Гаврилов-Ям "(Закупка товаров, работ и услуг для государственных (муниципальных) нужд)</t>
  </si>
  <si>
    <t>Мероприятия по предупреждению чрезвычайных ситуация на водных объектах в рамках МП "Защита населения и территории городского поселения Гаврилов-Ям от чрезвычайных ситуаций, обеспечение пожарной безопасности и безопасности людей на водных объектах" (Закупка товаров, работ и услуг для государственных (муниципальных) нужд)</t>
  </si>
  <si>
    <t>Расходы на финансирование дорожного хозяйства в рамках МП "Развитие дорожного хозяйства и  транспорта городского поселения Гаврилов-Ям" (Закупка товаров, работ и услуг для государственных (муниципальных) нужд)</t>
  </si>
  <si>
    <t>Расходы на финансирование дорожного хозяйства в рамках МП"Развитие дорожного хозяйства и  транспорта городского поселения Гаврилов-Ям" (Закупка товаров, работ и услуг для государственных (муниципальных) нужд)</t>
  </si>
  <si>
    <t>Расходы в области физической культуры и спорта в рамках МЦП "Развитие физической культуры и спорта в городском поселении Гаврилов-Ям " (Закупка товаров, работ и услуг для государственных (муниципальных) нужд)</t>
  </si>
  <si>
    <t>Субсидия некоммерческим физкультурно-спортивным организациям в рамках МП "Развитие физической культуры и спорта в городском поселении Гаврилов-Ям"(Предоставление субсидий бюджетным, автономным учреждениям и иным некоммерческим организациям)</t>
  </si>
  <si>
    <t>Расходы на социальные выплаты молодым семьям на приобретение(строительство) жилья в рамках МЦП «Обеспечение жильем молодых семей городского поселения Гаврилов-Ям »(Социальное обеспечение и иные выплаты населению)</t>
  </si>
  <si>
    <t>Расходы на уличное освещение в рамках МП "Благоустройство городского поселения Гаврилов-Ям "(Закупка товаров, работ и услуг для государственных (муниципальных) нужд)</t>
  </si>
  <si>
    <t>Расходы на поддержку деятельности народной дружины</t>
  </si>
  <si>
    <t>Расходы на мероприятия по теплоснабжению в рамках МП "Развитие объектов инфраструктуры городского поселения Гаврилов-Ям "(Межбюджетные трансферты)</t>
  </si>
  <si>
    <t>Расходы на мероприятия по водоснабжению в рамках МП "Развитие объектов инфраструктуры городского поселения Гаврилов-Ям " (Межбюджетные трансферты)</t>
  </si>
  <si>
    <t>Функционирование  местных администраций (Закупка товаров, работ и услуг для государственных (муниципальных) нужд</t>
  </si>
  <si>
    <t>Расходы на мероприятия по  ремонту и содержанию муниципального имущества в рамках МП "Развитие объектов инфраструктуры городского поселения Гаврилов-Ям " (Закупка товаров, работ и услуг для государственных (муниципальных) нужд)</t>
  </si>
  <si>
    <t>Расходы на реализацию мероприятий в рамках МЦП "Молодежная политика городского поселения Гаврилов-Ям " (Закупка товаров, работ и услуг для государственных (муниципальных) нужд)</t>
  </si>
  <si>
    <t>Обеспечение деятельности МУ " Управление городского хозяйства" (Иные бюджетные ассигнования)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</si>
  <si>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</si>
  <si>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</si>
  <si>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</si>
  <si>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городских  поселениях (за исключением автомобильных дорог федерального значения)</t>
  </si>
  <si>
    <t>874 2 02 02041 13 0000 151</t>
  </si>
  <si>
    <t>Прочие субсидии бюджетам городских поселений</t>
  </si>
  <si>
    <t>000 2 02 02999 13 0000 151</t>
  </si>
  <si>
    <t>Субсидия на проведение капитального ремонта муниципальных учреждений культуры</t>
  </si>
  <si>
    <t>Субсидия на оснащение оборудованием муниципальных учреждений культуры</t>
  </si>
  <si>
    <t>Расходы на проведение капитального ремонта муниципальных учреждений культуры</t>
  </si>
  <si>
    <t>Расходы на финансирование дорожного хозяйства за счет средств областного бюджета</t>
  </si>
  <si>
    <t>24.1.02.72440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</si>
  <si>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</si>
  <si>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24.1.02.74790</t>
  </si>
  <si>
    <t>Обеспечение сохранности сети дорог общего пользования ,выполнение работ по содержанию и ремонту в целях доведения их состояния  до нормативных требований</t>
  </si>
  <si>
    <t>Расходы на финансирование дорожного хозяйства за счет средств областного бюджета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</si>
  <si>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(Закупка товаров, работ и услуг для государственных (муниципальных) нужд)</t>
  </si>
  <si>
    <t>Предоставление гражданам субсидий на приобретение (строительство) жилья при условии привлечения ипотечного кредита и на возмещение аннуитетных платежей по ипотечному кредиту</t>
  </si>
  <si>
    <t>Расходы на социальную поддержку жителей городского поселения Гаврилов-Ям в сфере ипотечного жилищного кредитования в рамках МЦП «Поддержка граждан в сфере ипотечного кредитования на территории городского поселения Гаврилов-Ям »(Социальное обеспечение и иные выплаты населению)</t>
  </si>
  <si>
    <t>Субсидия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за счет средств, поступивших от государственной корпорации-Фонда содействия реформированию ЖКХ</t>
  </si>
  <si>
    <t xml:space="preserve">000 2 02 02088 00 0000 151 </t>
  </si>
  <si>
    <t xml:space="preserve">874 2 02 02088 13 0002 151 </t>
  </si>
  <si>
    <t>Субсидия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</si>
  <si>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000 2 02 02089 00 0000 151 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</si>
  <si>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</si>
  <si>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 xml:space="preserve">874 2 02 02089 13 0002 151 </t>
  </si>
  <si>
    <t>Приложение 1</t>
  </si>
  <si>
    <t>Расходы на обеспечение мероприятий по переселению граждан из аварийного жилищного фонда за счет средств, поступивших от госкорпарации-  Фонда содействия реформированию ЖКХ в рамках МАП "По переселению граждан из аварийного жилищного фонда городского поселения Гаврилов-Ям"(Капитальные вложения в объекты недвижимого имущества государственной (муниципальной) собственности)</t>
  </si>
  <si>
    <t>05.3.01.09502</t>
  </si>
  <si>
    <t>05.3.01.09602</t>
  </si>
  <si>
    <t>11.1.02.71690</t>
  </si>
  <si>
    <t>11.1.02.74720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</si>
  <si>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Корпорации- Фонда содействия реформированию ЖКХ</t>
  </si>
  <si>
    <t>05.3.01.95020</t>
  </si>
  <si>
    <t>11.1.02.00000</t>
  </si>
  <si>
    <t>Укрепление материально-технической базы МУК "Дом культуры"</t>
  </si>
  <si>
    <t>Расходы на проведение капитального ремонта муниципальных учреждений культуры за счет средств областного бюджета</t>
  </si>
  <si>
    <t>Расходы на оснащение оборудование муниципальных учреждений культуры за счет средств областного бюджета</t>
  </si>
  <si>
    <t>Расходы на оснащение оборудованием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</si>
  <si>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Расходы на оснащение оборудованием муниципальных учреждений культуры(Предоставление субсидий бюджетным, автономным учреждениям и иным некоммерческим организациям)</t>
  </si>
  <si>
    <t>11.1.02.15370</t>
  </si>
  <si>
    <t>11.1.02.15380</t>
  </si>
  <si>
    <t xml:space="preserve">Расходы на оснащение оборудованием муниципальных учреждений культуры </t>
  </si>
  <si>
    <t>874 01 03 01 00 13 4610 810</t>
  </si>
  <si>
    <t>874 01 03 01 00 13 4620 810</t>
  </si>
  <si>
    <t xml:space="preserve">                           Приложение 5</t>
  </si>
  <si>
    <t xml:space="preserve">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</si>
  <si>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Приложение 3</t>
  </si>
  <si>
    <t>Приложение2</t>
  </si>
  <si>
    <t>план</t>
  </si>
  <si>
    <t>факт</t>
  </si>
  <si>
    <t>% исполнения</t>
  </si>
  <si>
    <t xml:space="preserve"> НДФЛ с доходов, полученных физическими лицами в соответствии со статьей 228 НК РФ</t>
  </si>
  <si>
    <t>Муниципальная целевая программа «Поддержка граждан в сфере ипотечного кредитования на территории городского поселения Гаврилов-Ям»</t>
  </si>
  <si>
    <t>Муниципальная программа "Развитие объектов инфраструктуры городского поселения Гаврилов-Ям"</t>
  </si>
  <si>
    <t>Расходы, связанные с деятельностью представительного органа муниципального образования</t>
  </si>
  <si>
    <t xml:space="preserve">Резервный фонд администрации городского поселения </t>
  </si>
  <si>
    <t>Ведомственная целевая программа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</si>
  <si>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Доходы</t>
  </si>
  <si>
    <t>% испол.</t>
  </si>
  <si>
    <t xml:space="preserve">%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</si>
  <si>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</si>
  <si>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</si>
  <si>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</si>
  <si>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874 2 02 02216 13 0000 151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</si>
  <si>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</si>
  <si>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874 2 02 02999 13 2005 151</t>
  </si>
  <si>
    <t>Субсидии бюджетам на обеспечение жильем молодых семей</t>
  </si>
  <si>
    <t>000 2 02 02008 00 0000 151</t>
  </si>
  <si>
    <t>Субсидии бюджетам поселений на обеспечение жильем молодых семей</t>
  </si>
  <si>
    <t>874 2 02 02999 13 2006 151</t>
  </si>
  <si>
    <t>874 2 02 02999 13 2007 151</t>
  </si>
  <si>
    <t>% исполн.</t>
  </si>
  <si>
    <t>Расходы на обеспечение мероприятий по переселению граждан из аварийного жилищного фонда за счет средств  областного бюджета в рамках МАП "По переселению граждан из аварийного жилищного фонда городского поселения Гаврилов-Ям"(Капитальные вложения в объекты недвижимого имущества государственной (муниципальной) собственности)</t>
  </si>
  <si>
    <t>Расходы на обеспечение мероприятий по переселению граждан из аварийного жилищного фонда за счет средств местного бюджета в рамках МАП "По переселению граждан из аварийного жилищного фонда городского поселения Гаврилов-Ям"(Капитальные вложения в объекты недвижимого имущества государственной (муниципальной) собственности)</t>
  </si>
  <si>
    <t>05.3.01.S9602</t>
  </si>
  <si>
    <t>Расходы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 бюджета (Капитальные вложения в объекты недвижимого имущества государственной (муниципальной) собственности)</t>
  </si>
  <si>
    <t>05.3.01.90050</t>
  </si>
  <si>
    <t>Прочие  общегосударственные расходы (Иные бюджетные ассигнования)</t>
  </si>
  <si>
    <t>Резервный фонд администрации городского поселения  (Закупка товаров, работ и услуг для государственных (муниципальных) нужд)</t>
  </si>
  <si>
    <t>Расходы на социальные выплаты молодым семьям на приобретение (строительство) жилья за счет средств областного бюджета (Социальное обеспечение и иные выплаты населению)</t>
  </si>
  <si>
    <t>05.1.01.R0200</t>
  </si>
  <si>
    <t>Расходы на социальную поддержку жителей городского поселения Гаврилов-Ям в сфере ипотечного жилищного кредитования счет средств областного бюджета(Социальное обеспечение и иные выплаты населению)</t>
  </si>
  <si>
    <t>05.2.01.71230</t>
  </si>
  <si>
    <t>Функционирование  местных администраций (Иные бюджетные ассигнования)</t>
  </si>
  <si>
    <t>Обеспечение деятельности МУК "Дом культуры" в рамках МП "Развитие культуры в городском поселении Гаврилов-Ям" (Предоставление субсидий бюджетным, автономным учреждениям и иным некоммерческим организациям)</t>
  </si>
  <si>
    <t>Расходы на проведение капитального ремонта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</si>
  <si>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проведение капитального ремонта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</si>
  <si>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 xml:space="preserve">Расходы на обеспечение мероприятий по переселению граждан из аварийного жилищного фонда за счет средств местного бюджета </t>
  </si>
  <si>
    <t>Субсидия на обеспечение мероприятий по переселению граждан из аварийного жилищного фонда за счет средств областного бюджета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</si>
</sst>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;\-;"/>
    <numFmt numFmtId="166" formatCode="00.00;\-;"/>
    <numFmt numFmtId="167" formatCode="#,##0.0;[Red]\-#,##0.0;\ "/>
    <numFmt numFmtId="168" formatCode="000"/>
    <numFmt numFmtId="169" formatCode="000\.00\.00;\-;"/>
    <numFmt numFmtId="170" formatCode="000;\-;"/>
    <numFmt numFmtId="171" formatCode="#,##0.00;[Red]\-#,##0.00;\ "/>
    <numFmt numFmtId="172" formatCode="0000000"/>
    <numFmt numFmtId="173" formatCode="#,##0.00_ ;[Red]\-#,##0.00\ "/>
    <numFmt numFmtId="174" formatCode="00.0;\-;"/>
    <numFmt numFmtId="17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right" vertical="center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6" xfId="53" applyNumberFormat="1" applyFont="1" applyFill="1" applyBorder="1" applyAlignment="1" applyProtection="1">
      <alignment vertical="center" wrapText="1"/>
      <protection hidden="1"/>
    </xf>
    <xf numFmtId="165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166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164" fontId="7" fillId="0" borderId="17" xfId="53" applyNumberFormat="1" applyFont="1" applyFill="1" applyBorder="1" applyAlignment="1" applyProtection="1">
      <alignment vertical="center" wrapText="1"/>
      <protection hidden="1"/>
    </xf>
    <xf numFmtId="165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7" xfId="53" applyNumberFormat="1" applyFont="1" applyFill="1" applyBorder="1" applyAlignment="1" applyProtection="1">
      <alignment vertical="center" wrapText="1"/>
      <protection hidden="1"/>
    </xf>
    <xf numFmtId="165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66" fontId="7" fillId="0" borderId="12" xfId="53" applyNumberFormat="1" applyFont="1" applyFill="1" applyBorder="1" applyAlignment="1" applyProtection="1">
      <alignment horizontal="center" wrapText="1"/>
      <protection hidden="1"/>
    </xf>
    <xf numFmtId="164" fontId="10" fillId="0" borderId="12" xfId="53" applyNumberFormat="1" applyFont="1" applyFill="1" applyBorder="1" applyAlignment="1" applyProtection="1">
      <alignment vertical="center" wrapText="1"/>
      <protection hidden="1"/>
    </xf>
    <xf numFmtId="164" fontId="7" fillId="0" borderId="12" xfId="53" applyNumberFormat="1" applyFont="1" applyFill="1" applyBorder="1" applyAlignment="1" applyProtection="1">
      <alignment vertical="center" wrapText="1"/>
      <protection hidden="1"/>
    </xf>
    <xf numFmtId="166" fontId="10" fillId="0" borderId="18" xfId="53" applyNumberFormat="1" applyFont="1" applyFill="1" applyBorder="1" applyAlignment="1" applyProtection="1">
      <alignment horizontal="center" vertical="center"/>
      <protection hidden="1"/>
    </xf>
    <xf numFmtId="2" fontId="10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Protection="1">
      <alignment/>
      <protection hidden="1"/>
    </xf>
    <xf numFmtId="0" fontId="9" fillId="0" borderId="0" xfId="53" applyProtection="1">
      <alignment/>
      <protection hidden="1"/>
    </xf>
    <xf numFmtId="0" fontId="9" fillId="0" borderId="0" xfId="53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3" fillId="0" borderId="0" xfId="53" applyNumberFormat="1" applyFont="1" applyFill="1" applyAlignment="1" applyProtection="1">
      <alignment horizontal="left" vertical="center"/>
      <protection hidden="1"/>
    </xf>
    <xf numFmtId="0" fontId="14" fillId="0" borderId="0" xfId="53" applyNumberFormat="1" applyFont="1" applyFill="1" applyAlignment="1" applyProtection="1">
      <alignment/>
      <protection hidden="1"/>
    </xf>
    <xf numFmtId="167" fontId="5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5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6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17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17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17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17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17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7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6" fillId="0" borderId="20" xfId="53" applyNumberFormat="1" applyFont="1" applyFill="1" applyBorder="1" applyAlignment="1" applyProtection="1">
      <alignment horizontal="left" vertical="center" wrapText="1"/>
      <protection hidden="1"/>
    </xf>
    <xf numFmtId="168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3" fillId="0" borderId="20" xfId="53" applyNumberFormat="1" applyFont="1" applyFill="1" applyBorder="1" applyAlignment="1" applyProtection="1">
      <alignment horizontal="left" vertical="center" wrapText="1"/>
      <protection hidden="1"/>
    </xf>
    <xf numFmtId="169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vertical="top" wrapText="1"/>
      <protection hidden="1"/>
    </xf>
    <xf numFmtId="17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69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165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vertical="top" wrapText="1"/>
      <protection hidden="1"/>
    </xf>
    <xf numFmtId="167" fontId="3" fillId="0" borderId="12" xfId="53" applyNumberFormat="1" applyFont="1" applyFill="1" applyBorder="1" applyAlignment="1" applyProtection="1">
      <alignment horizontal="left" vertical="center" wrapText="1"/>
      <protection hidden="1"/>
    </xf>
    <xf numFmtId="168" fontId="18" fillId="0" borderId="20" xfId="53" applyNumberFormat="1" applyFont="1" applyFill="1" applyBorder="1" applyAlignment="1" applyProtection="1">
      <alignment horizontal="center" vertical="center" wrapText="1"/>
      <protection hidden="1"/>
    </xf>
    <xf numFmtId="167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167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1" xfId="53" applyFont="1" applyBorder="1">
      <alignment/>
      <protection/>
    </xf>
    <xf numFmtId="0" fontId="7" fillId="0" borderId="22" xfId="53" applyFont="1" applyBorder="1">
      <alignment/>
      <protection/>
    </xf>
    <xf numFmtId="170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vertical="top" wrapText="1"/>
    </xf>
    <xf numFmtId="168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5" fontId="19" fillId="0" borderId="20" xfId="53" applyNumberFormat="1" applyFont="1" applyFill="1" applyBorder="1" applyAlignment="1" applyProtection="1">
      <alignment horizontal="center" vertical="center" wrapText="1"/>
      <protection hidden="1"/>
    </xf>
    <xf numFmtId="169" fontId="19" fillId="0" borderId="20" xfId="53" applyNumberFormat="1" applyFont="1" applyFill="1" applyBorder="1" applyAlignment="1" applyProtection="1">
      <alignment horizontal="center" vertical="center" wrapText="1"/>
      <protection hidden="1"/>
    </xf>
    <xf numFmtId="170" fontId="19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Font="1" applyBorder="1" applyAlignment="1">
      <alignment wrapText="1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2" xfId="53" applyFont="1" applyBorder="1">
      <alignment/>
      <protection/>
    </xf>
    <xf numFmtId="167" fontId="1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64" fontId="7" fillId="0" borderId="17" xfId="53" applyNumberFormat="1" applyFont="1" applyFill="1" applyBorder="1" applyAlignment="1" applyProtection="1">
      <alignment horizontal="left" vertical="top" wrapText="1"/>
      <protection hidden="1"/>
    </xf>
    <xf numFmtId="0" fontId="9" fillId="0" borderId="12" xfId="53" applyBorder="1">
      <alignment/>
      <protection/>
    </xf>
    <xf numFmtId="169" fontId="3" fillId="0" borderId="12" xfId="53" applyNumberFormat="1" applyFont="1" applyFill="1" applyBorder="1" applyAlignment="1" applyProtection="1">
      <alignment horizontal="center" wrapText="1"/>
      <protection hidden="1"/>
    </xf>
    <xf numFmtId="169" fontId="6" fillId="0" borderId="12" xfId="53" applyNumberFormat="1" applyFont="1" applyFill="1" applyBorder="1" applyAlignment="1" applyProtection="1">
      <alignment horizontal="center" wrapText="1"/>
      <protection hidden="1"/>
    </xf>
    <xf numFmtId="0" fontId="5" fillId="0" borderId="20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wrapText="1"/>
      <protection/>
    </xf>
    <xf numFmtId="170" fontId="17" fillId="0" borderId="21" xfId="53" applyNumberFormat="1" applyFont="1" applyFill="1" applyBorder="1" applyAlignment="1" applyProtection="1">
      <alignment horizontal="center" vertical="center" wrapText="1"/>
      <protection hidden="1"/>
    </xf>
    <xf numFmtId="169" fontId="6" fillId="0" borderId="20" xfId="53" applyNumberFormat="1" applyFont="1" applyFill="1" applyBorder="1" applyAlignment="1" applyProtection="1">
      <alignment horizontal="center" wrapText="1"/>
      <protection hidden="1"/>
    </xf>
    <xf numFmtId="169" fontId="3" fillId="0" borderId="24" xfId="53" applyNumberFormat="1" applyFont="1" applyFill="1" applyBorder="1" applyAlignment="1" applyProtection="1">
      <alignment horizontal="center" wrapText="1"/>
      <protection hidden="1"/>
    </xf>
    <xf numFmtId="0" fontId="3" fillId="0" borderId="12" xfId="53" applyFont="1" applyBorder="1" applyAlignment="1">
      <alignment horizontal="left" vertical="center" wrapText="1"/>
      <protection/>
    </xf>
    <xf numFmtId="167" fontId="10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69" fontId="7" fillId="0" borderId="20" xfId="53" applyNumberFormat="1" applyFont="1" applyFill="1" applyBorder="1" applyAlignment="1" applyProtection="1">
      <alignment horizontal="center" wrapText="1"/>
      <protection hidden="1"/>
    </xf>
    <xf numFmtId="49" fontId="6" fillId="0" borderId="20" xfId="53" applyNumberFormat="1" applyFont="1" applyFill="1" applyBorder="1" applyAlignment="1" applyProtection="1">
      <alignment horizontal="center" wrapText="1"/>
      <protection hidden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68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/>
    </xf>
    <xf numFmtId="0" fontId="7" fillId="0" borderId="12" xfId="53" applyFont="1" applyBorder="1" applyAlignment="1">
      <alignment horizontal="left" vertical="center" wrapText="1"/>
      <protection/>
    </xf>
    <xf numFmtId="168" fontId="4" fillId="0" borderId="20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2" xfId="53" applyNumberFormat="1" applyFont="1" applyBorder="1" applyAlignment="1">
      <alignment horizontal="center" vertical="center"/>
      <protection/>
    </xf>
    <xf numFmtId="171" fontId="3" fillId="0" borderId="12" xfId="53" applyNumberFormat="1" applyFont="1" applyBorder="1" applyAlignment="1">
      <alignment horizontal="center"/>
      <protection/>
    </xf>
    <xf numFmtId="165" fontId="17" fillId="0" borderId="20" xfId="53" applyNumberFormat="1" applyFont="1" applyFill="1" applyBorder="1" applyAlignment="1" applyProtection="1">
      <alignment horizontal="center" wrapText="1"/>
      <protection hidden="1"/>
    </xf>
    <xf numFmtId="171" fontId="17" fillId="0" borderId="12" xfId="53" applyNumberFormat="1" applyFont="1" applyBorder="1" applyAlignment="1">
      <alignment horizontal="center"/>
      <protection/>
    </xf>
    <xf numFmtId="171" fontId="6" fillId="0" borderId="12" xfId="53" applyNumberFormat="1" applyFont="1" applyBorder="1" applyAlignment="1">
      <alignment horizontal="center"/>
      <protection/>
    </xf>
    <xf numFmtId="171" fontId="3" fillId="0" borderId="12" xfId="53" applyNumberFormat="1" applyFont="1" applyFill="1" applyBorder="1" applyAlignment="1" applyProtection="1">
      <alignment horizontal="center" wrapText="1"/>
      <protection hidden="1"/>
    </xf>
    <xf numFmtId="171" fontId="17" fillId="0" borderId="12" xfId="53" applyNumberFormat="1" applyFont="1" applyBorder="1" applyAlignment="1">
      <alignment horizontal="center" vertical="center"/>
      <protection/>
    </xf>
    <xf numFmtId="170" fontId="7" fillId="0" borderId="12" xfId="53" applyNumberFormat="1" applyFont="1" applyFill="1" applyBorder="1" applyAlignment="1" applyProtection="1">
      <alignment horizontal="center" wrapText="1"/>
      <protection hidden="1"/>
    </xf>
    <xf numFmtId="171" fontId="7" fillId="0" borderId="12" xfId="53" applyNumberFormat="1" applyFont="1" applyFill="1" applyBorder="1" applyAlignment="1" applyProtection="1">
      <alignment horizontal="center" wrapText="1"/>
      <protection hidden="1"/>
    </xf>
    <xf numFmtId="171" fontId="6" fillId="0" borderId="12" xfId="53" applyNumberFormat="1" applyFont="1" applyFill="1" applyBorder="1" applyAlignment="1" applyProtection="1">
      <alignment horizontal="center" wrapText="1"/>
      <protection hidden="1"/>
    </xf>
    <xf numFmtId="170" fontId="6" fillId="0" borderId="12" xfId="53" applyNumberFormat="1" applyFont="1" applyFill="1" applyBorder="1" applyAlignment="1" applyProtection="1">
      <alignment horizontal="center" wrapText="1"/>
      <protection hidden="1"/>
    </xf>
    <xf numFmtId="171" fontId="17" fillId="0" borderId="12" xfId="53" applyNumberFormat="1" applyFont="1" applyFill="1" applyBorder="1" applyAlignment="1" applyProtection="1">
      <alignment horizontal="center" wrapText="1"/>
      <protection hidden="1"/>
    </xf>
    <xf numFmtId="170" fontId="3" fillId="0" borderId="12" xfId="53" applyNumberFormat="1" applyFont="1" applyFill="1" applyBorder="1" applyAlignment="1" applyProtection="1">
      <alignment horizontal="center" wrapText="1"/>
      <protection hidden="1"/>
    </xf>
    <xf numFmtId="170" fontId="7" fillId="0" borderId="21" xfId="53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vertical="center" wrapText="1"/>
      <protection hidden="1"/>
    </xf>
    <xf numFmtId="168" fontId="7" fillId="0" borderId="12" xfId="52" applyNumberFormat="1" applyFont="1" applyFill="1" applyBorder="1" applyAlignment="1" applyProtection="1">
      <alignment horizontal="center"/>
      <protection hidden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2" fontId="7" fillId="0" borderId="12" xfId="53" applyNumberFormat="1" applyFont="1" applyBorder="1" applyAlignment="1">
      <alignment horizontal="center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>
      <alignment horizontal="center"/>
      <protection/>
    </xf>
    <xf numFmtId="169" fontId="17" fillId="0" borderId="20" xfId="53" applyNumberFormat="1" applyFont="1" applyFill="1" applyBorder="1" applyAlignment="1" applyProtection="1">
      <alignment horizontal="center" wrapText="1"/>
      <protection hidden="1"/>
    </xf>
    <xf numFmtId="165" fontId="7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23" xfId="0" applyFont="1" applyBorder="1" applyAlignment="1">
      <alignment horizontal="center"/>
    </xf>
    <xf numFmtId="0" fontId="5" fillId="0" borderId="12" xfId="53" applyFont="1" applyBorder="1" applyAlignment="1">
      <alignment/>
      <protection/>
    </xf>
    <xf numFmtId="0" fontId="8" fillId="0" borderId="20" xfId="53" applyFont="1" applyBorder="1" applyAlignment="1">
      <alignment horizontal="left" vertical="center" wrapText="1"/>
      <protection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169" fontId="7" fillId="0" borderId="12" xfId="53" applyNumberFormat="1" applyFont="1" applyFill="1" applyBorder="1" applyAlignment="1" applyProtection="1">
      <alignment horizontal="center" wrapText="1"/>
      <protection hidden="1"/>
    </xf>
    <xf numFmtId="173" fontId="7" fillId="0" borderId="1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53" applyFont="1" applyBorder="1">
      <alignment/>
      <protection/>
    </xf>
    <xf numFmtId="0" fontId="9" fillId="0" borderId="12" xfId="53" applyFont="1" applyBorder="1">
      <alignment/>
      <protection/>
    </xf>
    <xf numFmtId="0" fontId="7" fillId="0" borderId="12" xfId="53" applyFont="1" applyBorder="1" applyAlignment="1">
      <alignment horizontal="left" vertical="center"/>
      <protection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169" fontId="3" fillId="0" borderId="20" xfId="53" applyNumberFormat="1" applyFont="1" applyFill="1" applyBorder="1" applyAlignment="1" applyProtection="1">
      <alignment horizontal="center" wrapText="1"/>
      <protection hidden="1"/>
    </xf>
    <xf numFmtId="170" fontId="19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27" xfId="0" applyFont="1" applyBorder="1" applyAlignment="1">
      <alignment wrapText="1"/>
    </xf>
    <xf numFmtId="0" fontId="17" fillId="0" borderId="20" xfId="53" applyFont="1" applyBorder="1" applyAlignment="1">
      <alignment horizontal="left" vertical="center"/>
      <protection/>
    </xf>
    <xf numFmtId="0" fontId="9" fillId="0" borderId="0" xfId="53" applyFont="1" applyFill="1" applyProtection="1">
      <alignment/>
      <protection hidden="1"/>
    </xf>
    <xf numFmtId="0" fontId="9" fillId="0" borderId="0" xfId="53" applyFont="1" applyAlignment="1" applyProtection="1">
      <alignment horizontal="left"/>
      <protection hidden="1"/>
    </xf>
    <xf numFmtId="0" fontId="9" fillId="0" borderId="0" xfId="53" applyFont="1" applyProtection="1">
      <alignment/>
      <protection hidden="1"/>
    </xf>
    <xf numFmtId="0" fontId="9" fillId="0" borderId="0" xfId="53" applyFont="1" applyAlignment="1">
      <alignment horizontal="left"/>
      <protection/>
    </xf>
    <xf numFmtId="0" fontId="26" fillId="0" borderId="21" xfId="0" applyFont="1" applyBorder="1" applyAlignment="1">
      <alignment horizontal="center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/>
    </xf>
    <xf numFmtId="172" fontId="3" fillId="0" borderId="20" xfId="52" applyNumberFormat="1" applyFont="1" applyFill="1" applyBorder="1" applyAlignment="1" applyProtection="1">
      <alignment horizontal="center"/>
      <protection hidden="1"/>
    </xf>
    <xf numFmtId="49" fontId="3" fillId="0" borderId="20" xfId="53" applyNumberFormat="1" applyFont="1" applyFill="1" applyBorder="1" applyAlignment="1" applyProtection="1">
      <alignment horizontal="center" wrapText="1"/>
      <protection hidden="1"/>
    </xf>
    <xf numFmtId="0" fontId="6" fillId="0" borderId="2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12" xfId="53" applyFont="1" applyBorder="1" applyAlignment="1">
      <alignment horizontal="center"/>
      <protection/>
    </xf>
    <xf numFmtId="49" fontId="3" fillId="0" borderId="28" xfId="0" applyNumberFormat="1" applyFont="1" applyBorder="1" applyAlignment="1">
      <alignment horizontal="center"/>
    </xf>
    <xf numFmtId="0" fontId="7" fillId="0" borderId="28" xfId="53" applyFont="1" applyBorder="1">
      <alignment/>
      <protection/>
    </xf>
    <xf numFmtId="167" fontId="3" fillId="0" borderId="27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>
      <alignment vertical="center" wrapText="1"/>
    </xf>
    <xf numFmtId="0" fontId="9" fillId="0" borderId="0" xfId="53" applyFont="1" applyBorder="1" applyAlignment="1">
      <alignment vertical="center"/>
      <protection/>
    </xf>
    <xf numFmtId="165" fontId="3" fillId="0" borderId="20" xfId="53" applyNumberFormat="1" applyFont="1" applyFill="1" applyBorder="1" applyAlignment="1" applyProtection="1">
      <alignment horizontal="center" wrapText="1"/>
      <protection hidden="1"/>
    </xf>
    <xf numFmtId="165" fontId="3" fillId="0" borderId="22" xfId="53" applyNumberFormat="1" applyFont="1" applyFill="1" applyBorder="1" applyAlignment="1" applyProtection="1">
      <alignment horizontal="center" wrapText="1"/>
      <protection hidden="1"/>
    </xf>
    <xf numFmtId="165" fontId="3" fillId="0" borderId="21" xfId="53" applyNumberFormat="1" applyFont="1" applyFill="1" applyBorder="1" applyAlignment="1" applyProtection="1">
      <alignment horizontal="center" wrapText="1"/>
      <protection hidden="1"/>
    </xf>
    <xf numFmtId="168" fontId="3" fillId="0" borderId="12" xfId="52" applyNumberFormat="1" applyFont="1" applyFill="1" applyBorder="1" applyAlignment="1" applyProtection="1">
      <alignment horizontal="center"/>
      <protection hidden="1"/>
    </xf>
    <xf numFmtId="0" fontId="3" fillId="0" borderId="20" xfId="53" applyFont="1" applyBorder="1" applyAlignment="1">
      <alignment horizontal="left" vertical="center" wrapText="1"/>
      <protection/>
    </xf>
    <xf numFmtId="170" fontId="3" fillId="0" borderId="21" xfId="53" applyNumberFormat="1" applyFont="1" applyFill="1" applyBorder="1" applyAlignment="1" applyProtection="1">
      <alignment horizontal="center" wrapText="1"/>
      <protection hidden="1"/>
    </xf>
    <xf numFmtId="171" fontId="3" fillId="0" borderId="21" xfId="53" applyNumberFormat="1" applyFont="1" applyFill="1" applyBorder="1" applyAlignment="1" applyProtection="1">
      <alignment horizontal="center" wrapText="1"/>
      <protection hidden="1"/>
    </xf>
    <xf numFmtId="2" fontId="6" fillId="0" borderId="13" xfId="0" applyNumberFormat="1" applyFont="1" applyBorder="1" applyAlignment="1">
      <alignment horizontal="center"/>
    </xf>
    <xf numFmtId="0" fontId="3" fillId="0" borderId="20" xfId="52" applyNumberFormat="1" applyFont="1" applyFill="1" applyBorder="1" applyAlignment="1" applyProtection="1">
      <alignment wrapText="1"/>
      <protection hidden="1"/>
    </xf>
    <xf numFmtId="0" fontId="4" fillId="0" borderId="0" xfId="53" applyFont="1" applyFill="1" applyAlignment="1" applyProtection="1">
      <alignment horizontal="left"/>
      <protection hidden="1"/>
    </xf>
    <xf numFmtId="173" fontId="4" fillId="0" borderId="0" xfId="53" applyNumberFormat="1" applyFont="1" applyFill="1" applyProtection="1">
      <alignment/>
      <protection hidden="1"/>
    </xf>
    <xf numFmtId="0" fontId="24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165" fontId="3" fillId="0" borderId="12" xfId="53" applyNumberFormat="1" applyFont="1" applyFill="1" applyBorder="1" applyAlignment="1" applyProtection="1">
      <alignment horizontal="center" wrapText="1"/>
      <protection hidden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169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horizontal="center" wrapText="1"/>
    </xf>
    <xf numFmtId="170" fontId="7" fillId="0" borderId="23" xfId="53" applyNumberFormat="1" applyFont="1" applyFill="1" applyBorder="1" applyAlignment="1" applyProtection="1">
      <alignment horizontal="center" wrapText="1"/>
      <protection hidden="1"/>
    </xf>
    <xf numFmtId="169" fontId="3" fillId="0" borderId="29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28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0" fontId="7" fillId="0" borderId="12" xfId="53" applyFont="1" applyBorder="1">
      <alignment/>
      <protection/>
    </xf>
    <xf numFmtId="0" fontId="6" fillId="0" borderId="21" xfId="0" applyFont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0" fillId="0" borderId="0" xfId="53" applyFont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175" fontId="6" fillId="0" borderId="13" xfId="0" applyNumberFormat="1" applyFont="1" applyBorder="1" applyAlignment="1">
      <alignment horizontal="center"/>
    </xf>
    <xf numFmtId="175" fontId="3" fillId="0" borderId="13" xfId="0" applyNumberFormat="1" applyFont="1" applyBorder="1" applyAlignment="1">
      <alignment horizontal="center"/>
    </xf>
    <xf numFmtId="175" fontId="7" fillId="0" borderId="1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>
      <alignment horizontal="right"/>
    </xf>
    <xf numFmtId="0" fontId="6" fillId="0" borderId="10" xfId="53" applyNumberFormat="1" applyFont="1" applyFill="1" applyBorder="1" applyAlignment="1" applyProtection="1">
      <alignment horizontal="center" vertical="center"/>
      <protection hidden="1"/>
    </xf>
    <xf numFmtId="167" fontId="3" fillId="0" borderId="12" xfId="53" applyNumberFormat="1" applyFont="1" applyFill="1" applyBorder="1" applyAlignment="1" applyProtection="1">
      <alignment horizontal="center" wrapText="1"/>
      <protection hidden="1"/>
    </xf>
    <xf numFmtId="167" fontId="17" fillId="0" borderId="12" xfId="53" applyNumberFormat="1" applyFont="1" applyFill="1" applyBorder="1" applyAlignment="1" applyProtection="1">
      <alignment horizontal="center" wrapText="1"/>
      <protection hidden="1"/>
    </xf>
    <xf numFmtId="166" fontId="10" fillId="0" borderId="12" xfId="53" applyNumberFormat="1" applyFont="1" applyFill="1" applyBorder="1" applyAlignment="1" applyProtection="1">
      <alignment horizontal="center" wrapText="1"/>
      <protection hidden="1"/>
    </xf>
    <xf numFmtId="174" fontId="10" fillId="0" borderId="12" xfId="53" applyNumberFormat="1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/>
    </xf>
    <xf numFmtId="0" fontId="3" fillId="0" borderId="12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center"/>
    </xf>
    <xf numFmtId="0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5" fontId="5" fillId="0" borderId="19" xfId="0" applyNumberFormat="1" applyFont="1" applyBorder="1" applyAlignment="1">
      <alignment horizontal="center" vertical="center"/>
    </xf>
    <xf numFmtId="0" fontId="9" fillId="0" borderId="21" xfId="53" applyFont="1" applyBorder="1">
      <alignment/>
      <protection/>
    </xf>
    <xf numFmtId="167" fontId="6" fillId="0" borderId="12" xfId="53" applyNumberFormat="1" applyFont="1" applyFill="1" applyBorder="1" applyAlignment="1" applyProtection="1">
      <alignment horizontal="center" wrapText="1"/>
      <protection hidden="1"/>
    </xf>
    <xf numFmtId="167" fontId="17" fillId="0" borderId="12" xfId="53" applyNumberFormat="1" applyFont="1" applyFill="1" applyBorder="1" applyAlignment="1" applyProtection="1">
      <alignment horizontal="center" vertical="center" wrapText="1"/>
      <protection hidden="1"/>
    </xf>
    <xf numFmtId="167" fontId="1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>
      <alignment/>
    </xf>
    <xf numFmtId="174" fontId="7" fillId="0" borderId="12" xfId="53" applyNumberFormat="1" applyFont="1" applyFill="1" applyBorder="1" applyAlignment="1" applyProtection="1">
      <alignment horizontal="center" wrapText="1"/>
      <protection hidden="1"/>
    </xf>
    <xf numFmtId="174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65" fontId="10" fillId="0" borderId="12" xfId="53" applyNumberFormat="1" applyFont="1" applyFill="1" applyBorder="1" applyAlignment="1" applyProtection="1">
      <alignment horizontal="center" wrapText="1"/>
      <protection hidden="1"/>
    </xf>
    <xf numFmtId="174" fontId="10" fillId="0" borderId="30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5" fontId="7" fillId="0" borderId="12" xfId="53" applyNumberFormat="1" applyFont="1" applyFill="1" applyBorder="1" applyAlignment="1" applyProtection="1">
      <alignment horizontal="center" wrapText="1"/>
      <protection hidden="1"/>
    </xf>
    <xf numFmtId="175" fontId="10" fillId="0" borderId="12" xfId="53" applyNumberFormat="1" applyFont="1" applyFill="1" applyBorder="1" applyAlignment="1" applyProtection="1">
      <alignment horizontal="center" wrapText="1"/>
      <protection hidden="1"/>
    </xf>
    <xf numFmtId="175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10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>
      <alignment wrapText="1"/>
    </xf>
    <xf numFmtId="164" fontId="7" fillId="0" borderId="17" xfId="53" applyNumberFormat="1" applyFont="1" applyFill="1" applyBorder="1" applyAlignment="1" applyProtection="1">
      <alignment wrapText="1"/>
      <protection hidden="1"/>
    </xf>
    <xf numFmtId="167" fontId="7" fillId="0" borderId="20" xfId="53" applyNumberFormat="1" applyFont="1" applyFill="1" applyBorder="1" applyAlignment="1" applyProtection="1">
      <alignment horizontal="left" wrapText="1"/>
      <protection hidden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23" xfId="0" applyFont="1" applyBorder="1" applyAlignment="1">
      <alignment horizontal="center"/>
    </xf>
    <xf numFmtId="175" fontId="6" fillId="0" borderId="14" xfId="0" applyNumberFormat="1" applyFont="1" applyBorder="1" applyAlignment="1">
      <alignment horizontal="center"/>
    </xf>
    <xf numFmtId="175" fontId="6" fillId="0" borderId="13" xfId="0" applyNumberFormat="1" applyFont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2" fillId="0" borderId="20" xfId="0" applyFont="1" applyBorder="1" applyAlignment="1">
      <alignment/>
    </xf>
    <xf numFmtId="168" fontId="7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3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175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3" fillId="0" borderId="20" xfId="52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 wrapText="1"/>
    </xf>
    <xf numFmtId="0" fontId="7" fillId="0" borderId="23" xfId="0" applyFont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175" fontId="7" fillId="0" borderId="13" xfId="0" applyNumberFormat="1" applyFont="1" applyBorder="1" applyAlignment="1">
      <alignment horizontal="center" vertical="center"/>
    </xf>
    <xf numFmtId="175" fontId="7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175" fontId="6" fillId="0" borderId="12" xfId="0" applyNumberFormat="1" applyFont="1" applyBorder="1" applyAlignment="1">
      <alignment horizontal="center" vertical="center"/>
    </xf>
    <xf numFmtId="175" fontId="3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24" fillId="0" borderId="0" xfId="0" applyFont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5" fontId="5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2" fontId="24" fillId="0" borderId="12" xfId="0" applyNumberFormat="1" applyFont="1" applyBorder="1" applyAlignment="1">
      <alignment horizontal="center" vertical="distributed" wrapText="1" readingOrder="1"/>
    </xf>
    <xf numFmtId="4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4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53" applyFont="1" applyFill="1" applyBorder="1" applyAlignment="1" applyProtection="1">
      <alignment horizontal="center" vertical="center"/>
      <protection hidden="1"/>
    </xf>
    <xf numFmtId="0" fontId="4" fillId="0" borderId="32" xfId="53" applyFont="1" applyFill="1" applyBorder="1" applyAlignment="1" applyProtection="1">
      <alignment horizontal="center" vertical="center"/>
      <protection hidden="1"/>
    </xf>
    <xf numFmtId="0" fontId="4" fillId="0" borderId="33" xfId="53" applyFont="1" applyFill="1" applyBorder="1" applyAlignment="1" applyProtection="1">
      <alignment horizontal="center" vertical="center"/>
      <protection hidden="1"/>
    </xf>
    <xf numFmtId="0" fontId="3" fillId="0" borderId="34" xfId="53" applyNumberFormat="1" applyFont="1" applyFill="1" applyBorder="1" applyAlignment="1" applyProtection="1">
      <alignment horizontal="left" vertical="center"/>
      <protection hidden="1"/>
    </xf>
    <xf numFmtId="0" fontId="3" fillId="0" borderId="35" xfId="53" applyNumberFormat="1" applyFont="1" applyFill="1" applyBorder="1" applyAlignment="1" applyProtection="1">
      <alignment horizontal="left" vertical="center"/>
      <protection hidden="1"/>
    </xf>
    <xf numFmtId="0" fontId="4" fillId="0" borderId="0" xfId="53" applyFont="1" applyAlignment="1" applyProtection="1">
      <alignment horizontal="center"/>
      <protection hidden="1"/>
    </xf>
    <xf numFmtId="0" fontId="3" fillId="0" borderId="0" xfId="53" applyFont="1" applyFill="1" applyAlignment="1" applyProtection="1">
      <alignment horizontal="right" vertical="center"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10" fillId="0" borderId="0" xfId="53" applyFont="1" applyAlignment="1">
      <alignment horizontal="center"/>
      <protection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 vertical="center" wrapText="1"/>
      <protection hidden="1"/>
    </xf>
    <xf numFmtId="167" fontId="5" fillId="0" borderId="20" xfId="53" applyNumberFormat="1" applyFont="1" applyFill="1" applyBorder="1" applyAlignment="1" applyProtection="1">
      <alignment horizontal="left" vertical="center" wrapText="1"/>
      <protection hidden="1"/>
    </xf>
    <xf numFmtId="167" fontId="5" fillId="0" borderId="24" xfId="53" applyNumberFormat="1" applyFont="1" applyFill="1" applyBorder="1" applyAlignment="1" applyProtection="1">
      <alignment horizontal="left" vertical="center" wrapText="1"/>
      <protection hidden="1"/>
    </xf>
    <xf numFmtId="167" fontId="5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53" applyFont="1" applyAlignment="1" applyProtection="1">
      <alignment horizontal="center"/>
      <protection hidden="1"/>
    </xf>
    <xf numFmtId="0" fontId="13" fillId="0" borderId="30" xfId="53" applyNumberFormat="1" applyFont="1" applyFill="1" applyBorder="1" applyAlignment="1" applyProtection="1">
      <alignment horizontal="center" vertical="center"/>
      <protection hidden="1"/>
    </xf>
    <xf numFmtId="0" fontId="13" fillId="0" borderId="28" xfId="53" applyNumberFormat="1" applyFont="1" applyFill="1" applyBorder="1" applyAlignment="1" applyProtection="1">
      <alignment horizontal="center" vertical="center"/>
      <protection hidden="1"/>
    </xf>
    <xf numFmtId="0" fontId="1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36" xfId="53" applyNumberFormat="1" applyFont="1" applyFill="1" applyBorder="1" applyAlignment="1" applyProtection="1">
      <alignment horizontal="center" wrapText="1"/>
      <protection hidden="1"/>
    </xf>
    <xf numFmtId="0" fontId="4" fillId="0" borderId="37" xfId="53" applyNumberFormat="1" applyFont="1" applyFill="1" applyBorder="1" applyAlignment="1" applyProtection="1">
      <alignment horizontal="center" wrapText="1"/>
      <protection hidden="1"/>
    </xf>
    <xf numFmtId="0" fontId="4" fillId="0" borderId="38" xfId="53" applyNumberFormat="1" applyFont="1" applyFill="1" applyBorder="1" applyAlignment="1" applyProtection="1">
      <alignment horizontal="center" wrapText="1"/>
      <protection hidden="1"/>
    </xf>
    <xf numFmtId="0" fontId="15" fillId="0" borderId="28" xfId="53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21" fillId="0" borderId="28" xfId="53" applyNumberFormat="1" applyFont="1" applyFill="1" applyBorder="1" applyAlignment="1" applyProtection="1">
      <alignment horizontal="center" vertical="center" textRotation="90" wrapText="1"/>
      <protection hidden="1"/>
    </xf>
    <xf numFmtId="0" fontId="21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Alignment="1" applyProtection="1">
      <alignment horizontal="right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10" fillId="0" borderId="39" xfId="53" applyNumberFormat="1" applyFont="1" applyFill="1" applyBorder="1" applyAlignment="1" applyProtection="1">
      <alignment horizontal="left" vertical="center"/>
      <protection hidden="1"/>
    </xf>
    <xf numFmtId="0" fontId="10" fillId="0" borderId="40" xfId="53" applyNumberFormat="1" applyFont="1" applyFill="1" applyBorder="1" applyAlignment="1" applyProtection="1">
      <alignment horizontal="left" vertical="center"/>
      <protection hidden="1"/>
    </xf>
    <xf numFmtId="0" fontId="10" fillId="0" borderId="18" xfId="53" applyNumberFormat="1" applyFont="1" applyFill="1" applyBorder="1" applyAlignment="1" applyProtection="1">
      <alignment horizontal="left" vertical="center"/>
      <protection hidden="1"/>
    </xf>
    <xf numFmtId="0" fontId="3" fillId="0" borderId="41" xfId="53" applyNumberFormat="1" applyFont="1" applyFill="1" applyBorder="1" applyAlignment="1" applyProtection="1">
      <alignment horizontal="left" vertical="center"/>
      <protection hidden="1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0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zoomScalePageLayoutView="0" workbookViewId="0" topLeftCell="A1">
      <pane xSplit="1" ySplit="10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5" sqref="C75"/>
    </sheetView>
  </sheetViews>
  <sheetFormatPr defaultColWidth="9.00390625" defaultRowHeight="12.75"/>
  <cols>
    <col min="1" max="1" width="61.25390625" style="0" customWidth="1"/>
    <col min="2" max="2" width="27.75390625" style="0" customWidth="1"/>
    <col min="3" max="3" width="16.75390625" style="1" customWidth="1"/>
    <col min="4" max="4" width="17.75390625" style="1" customWidth="1"/>
    <col min="5" max="5" width="10.25390625" style="1" customWidth="1"/>
    <col min="6" max="6" width="9.25390625" style="0" bestFit="1" customWidth="1"/>
  </cols>
  <sheetData>
    <row r="1" spans="2:6" ht="21.75" customHeight="1">
      <c r="B1" s="370" t="s">
        <v>575</v>
      </c>
      <c r="C1" s="370"/>
      <c r="D1" s="370"/>
      <c r="E1" s="370"/>
      <c r="F1" s="5"/>
    </row>
    <row r="2" spans="2:6" ht="14.25" customHeight="1">
      <c r="B2" s="370" t="s">
        <v>251</v>
      </c>
      <c r="C2" s="370"/>
      <c r="D2" s="370"/>
      <c r="E2" s="370"/>
      <c r="F2" s="5"/>
    </row>
    <row r="3" spans="1:6" ht="15" customHeight="1">
      <c r="A3" s="6"/>
      <c r="B3" s="370" t="s">
        <v>252</v>
      </c>
      <c r="C3" s="370"/>
      <c r="D3" s="370"/>
      <c r="E3" s="370"/>
      <c r="F3" s="5"/>
    </row>
    <row r="4" spans="2:6" ht="15.75">
      <c r="B4" s="370" t="s">
        <v>219</v>
      </c>
      <c r="C4" s="370"/>
      <c r="D4" s="370"/>
      <c r="E4" s="370"/>
      <c r="F4" s="5"/>
    </row>
    <row r="5" spans="2:6" ht="15.75">
      <c r="B5" s="26"/>
      <c r="C5" s="26"/>
      <c r="D5" s="26"/>
      <c r="E5" s="26"/>
      <c r="F5" s="5"/>
    </row>
    <row r="6" spans="1:5" ht="19.5" customHeight="1">
      <c r="A6" s="369" t="s">
        <v>607</v>
      </c>
      <c r="B6" s="369"/>
      <c r="C6" s="369"/>
      <c r="D6" s="242"/>
      <c r="E6" s="242"/>
    </row>
    <row r="7" spans="1:5" ht="19.5" customHeight="1">
      <c r="A7" s="247" t="s">
        <v>239</v>
      </c>
      <c r="B7" s="247"/>
      <c r="C7" s="247"/>
      <c r="D7" s="242"/>
      <c r="E7" s="242"/>
    </row>
    <row r="8" spans="1:8" ht="17.25" customHeight="1">
      <c r="A8" s="369" t="s">
        <v>95</v>
      </c>
      <c r="B8" s="369"/>
      <c r="C8" s="369"/>
      <c r="D8" s="242"/>
      <c r="E8" s="242"/>
      <c r="G8" s="4"/>
      <c r="H8" s="4"/>
    </row>
    <row r="9" spans="2:8" ht="16.5" customHeight="1" thickBot="1">
      <c r="B9" s="3"/>
      <c r="C9" s="7"/>
      <c r="D9" s="368" t="s">
        <v>256</v>
      </c>
      <c r="E9" s="368"/>
      <c r="G9" s="4"/>
      <c r="H9" s="4"/>
    </row>
    <row r="10" spans="1:5" ht="34.5" customHeight="1" thickBot="1">
      <c r="A10" s="129" t="s">
        <v>224</v>
      </c>
      <c r="B10" s="130" t="s">
        <v>237</v>
      </c>
      <c r="C10" s="131" t="s">
        <v>598</v>
      </c>
      <c r="D10" s="246" t="s">
        <v>599</v>
      </c>
      <c r="E10" s="251" t="s">
        <v>621</v>
      </c>
    </row>
    <row r="11" spans="1:5" ht="19.5" customHeight="1">
      <c r="A11" s="118" t="s">
        <v>225</v>
      </c>
      <c r="B11" s="21" t="s">
        <v>229</v>
      </c>
      <c r="C11" s="121">
        <f>C12</f>
        <v>21059500</v>
      </c>
      <c r="D11" s="121">
        <f>D12</f>
        <v>21118837.84</v>
      </c>
      <c r="E11" s="248">
        <f>D11/C11*100</f>
        <v>100.28176281488163</v>
      </c>
    </row>
    <row r="12" spans="1:5" ht="18" customHeight="1">
      <c r="A12" s="9" t="s">
        <v>241</v>
      </c>
      <c r="B12" s="19" t="s">
        <v>240</v>
      </c>
      <c r="C12" s="124">
        <f>C13+C14+C15</f>
        <v>21059500</v>
      </c>
      <c r="D12" s="124">
        <f>D13+D14+D15</f>
        <v>21118837.84</v>
      </c>
      <c r="E12" s="249">
        <f>D12/C12*100</f>
        <v>100.28176281488163</v>
      </c>
    </row>
    <row r="13" spans="1:5" ht="78.75" customHeight="1">
      <c r="A13" s="221" t="s">
        <v>365</v>
      </c>
      <c r="B13" s="20" t="s">
        <v>247</v>
      </c>
      <c r="C13" s="122">
        <v>20994000</v>
      </c>
      <c r="D13" s="122">
        <v>21053371.25</v>
      </c>
      <c r="E13" s="250">
        <f>D13/C13*100</f>
        <v>100.28280103839191</v>
      </c>
    </row>
    <row r="14" spans="1:5" ht="125.25" customHeight="1">
      <c r="A14" s="285" t="s">
        <v>366</v>
      </c>
      <c r="B14" s="20" t="s">
        <v>248</v>
      </c>
      <c r="C14" s="122">
        <v>16000</v>
      </c>
      <c r="D14" s="122">
        <v>16039.1</v>
      </c>
      <c r="E14" s="250">
        <f>D14/C14*100</f>
        <v>100.244375</v>
      </c>
    </row>
    <row r="15" spans="1:5" ht="34.5" customHeight="1">
      <c r="A15" s="168" t="s">
        <v>601</v>
      </c>
      <c r="B15" s="20" t="s">
        <v>342</v>
      </c>
      <c r="C15" s="122">
        <v>49500</v>
      </c>
      <c r="D15" s="122">
        <v>49427.49</v>
      </c>
      <c r="E15" s="250">
        <f>D15/C15*100</f>
        <v>99.85351515151515</v>
      </c>
    </row>
    <row r="16" spans="1:5" ht="32.25" customHeight="1">
      <c r="A16" s="118" t="s">
        <v>321</v>
      </c>
      <c r="B16" s="176" t="s">
        <v>336</v>
      </c>
      <c r="C16" s="215">
        <f>C17</f>
        <v>2611544</v>
      </c>
      <c r="D16" s="215">
        <f>D17</f>
        <v>2612145.9299999997</v>
      </c>
      <c r="E16" s="248">
        <f aca="true" t="shared" si="0" ref="E16:E83">D16/C16*100</f>
        <v>100.02304881709823</v>
      </c>
    </row>
    <row r="17" spans="1:5" ht="36" customHeight="1">
      <c r="A17" s="100" t="s">
        <v>322</v>
      </c>
      <c r="B17" s="19" t="s">
        <v>337</v>
      </c>
      <c r="C17" s="105">
        <f>C18+C19+C20+C21</f>
        <v>2611544</v>
      </c>
      <c r="D17" s="105">
        <f>D18+D19+D20+D21</f>
        <v>2612145.9299999997</v>
      </c>
      <c r="E17" s="249">
        <f t="shared" si="0"/>
        <v>100.02304881709823</v>
      </c>
    </row>
    <row r="18" spans="1:5" ht="81" customHeight="1">
      <c r="A18" s="169" t="s">
        <v>338</v>
      </c>
      <c r="B18" s="20" t="s">
        <v>339</v>
      </c>
      <c r="C18" s="167">
        <v>892384</v>
      </c>
      <c r="D18" s="167">
        <v>892985.77</v>
      </c>
      <c r="E18" s="250">
        <f t="shared" si="0"/>
        <v>100.06743397461182</v>
      </c>
    </row>
    <row r="19" spans="1:5" ht="98.25" customHeight="1">
      <c r="A19" s="169" t="s">
        <v>506</v>
      </c>
      <c r="B19" s="20" t="s">
        <v>1</v>
      </c>
      <c r="C19" s="167">
        <v>13630</v>
      </c>
      <c r="D19" s="167">
        <v>13630.98</v>
      </c>
      <c r="E19" s="250">
        <f t="shared" si="0"/>
        <v>100.00719002201026</v>
      </c>
    </row>
    <row r="20" spans="1:5" ht="80.25" customHeight="1">
      <c r="A20" s="169" t="s">
        <v>507</v>
      </c>
      <c r="B20" s="20" t="s">
        <v>340</v>
      </c>
      <c r="C20" s="167">
        <v>1837792</v>
      </c>
      <c r="D20" s="167">
        <v>1837792.26</v>
      </c>
      <c r="E20" s="250">
        <f t="shared" si="0"/>
        <v>100.00001414741169</v>
      </c>
    </row>
    <row r="21" spans="1:5" ht="81" customHeight="1">
      <c r="A21" s="169" t="s">
        <v>508</v>
      </c>
      <c r="B21" s="20" t="s">
        <v>341</v>
      </c>
      <c r="C21" s="167">
        <v>-132262</v>
      </c>
      <c r="D21" s="167">
        <v>-132263.08</v>
      </c>
      <c r="E21" s="250">
        <f t="shared" si="0"/>
        <v>100.00081656106816</v>
      </c>
    </row>
    <row r="22" spans="1:5" ht="16.5" customHeight="1">
      <c r="A22" s="302" t="s">
        <v>54</v>
      </c>
      <c r="B22" s="21" t="s">
        <v>55</v>
      </c>
      <c r="C22" s="125">
        <v>1500</v>
      </c>
      <c r="D22" s="125">
        <f>D23</f>
        <v>1580.5</v>
      </c>
      <c r="E22" s="248">
        <f t="shared" si="0"/>
        <v>105.36666666666667</v>
      </c>
    </row>
    <row r="23" spans="1:5" ht="18" customHeight="1">
      <c r="A23" s="168" t="s">
        <v>56</v>
      </c>
      <c r="B23" s="303" t="s">
        <v>57</v>
      </c>
      <c r="C23" s="122">
        <v>1500</v>
      </c>
      <c r="D23" s="122">
        <v>1580.5</v>
      </c>
      <c r="E23" s="250">
        <f t="shared" si="0"/>
        <v>105.36666666666667</v>
      </c>
    </row>
    <row r="24" spans="1:5" ht="19.5" customHeight="1">
      <c r="A24" s="15" t="s">
        <v>226</v>
      </c>
      <c r="B24" s="22" t="s">
        <v>230</v>
      </c>
      <c r="C24" s="123">
        <f>C25+C26</f>
        <v>12441000</v>
      </c>
      <c r="D24" s="123">
        <f>D25+D26</f>
        <v>12475658.120000001</v>
      </c>
      <c r="E24" s="248">
        <f t="shared" si="0"/>
        <v>100.2785798569247</v>
      </c>
    </row>
    <row r="25" spans="1:5" ht="52.5" customHeight="1">
      <c r="A25" s="9" t="s">
        <v>353</v>
      </c>
      <c r="B25" s="19" t="s">
        <v>354</v>
      </c>
      <c r="C25" s="124">
        <v>2101000</v>
      </c>
      <c r="D25" s="124">
        <v>2108302.63</v>
      </c>
      <c r="E25" s="249">
        <f t="shared" si="0"/>
        <v>100.34757877201332</v>
      </c>
    </row>
    <row r="26" spans="1:5" ht="17.25" customHeight="1">
      <c r="A26" s="9" t="s">
        <v>242</v>
      </c>
      <c r="B26" s="19" t="s">
        <v>231</v>
      </c>
      <c r="C26" s="124">
        <f>C27+C28</f>
        <v>10340000</v>
      </c>
      <c r="D26" s="124">
        <f>D27+D28</f>
        <v>10367355.49</v>
      </c>
      <c r="E26" s="249">
        <f t="shared" si="0"/>
        <v>100.26455986460347</v>
      </c>
    </row>
    <row r="27" spans="1:5" ht="32.25" customHeight="1">
      <c r="A27" s="13" t="s">
        <v>350</v>
      </c>
      <c r="B27" s="20" t="s">
        <v>351</v>
      </c>
      <c r="C27" s="122">
        <v>7845000</v>
      </c>
      <c r="D27" s="122">
        <v>7852313.05</v>
      </c>
      <c r="E27" s="250">
        <f t="shared" si="0"/>
        <v>100.09321924792862</v>
      </c>
    </row>
    <row r="28" spans="1:5" ht="35.25" customHeight="1">
      <c r="A28" s="206" t="s">
        <v>355</v>
      </c>
      <c r="B28" s="20" t="s">
        <v>352</v>
      </c>
      <c r="C28" s="122">
        <v>2495000</v>
      </c>
      <c r="D28" s="122">
        <v>2515042.44</v>
      </c>
      <c r="E28" s="250">
        <f t="shared" si="0"/>
        <v>100.80330420841683</v>
      </c>
    </row>
    <row r="29" spans="1:5" ht="21" customHeight="1">
      <c r="A29" s="15" t="s">
        <v>12</v>
      </c>
      <c r="B29" s="291" t="s">
        <v>13</v>
      </c>
      <c r="C29" s="125">
        <f>C30</f>
        <v>4800</v>
      </c>
      <c r="D29" s="125">
        <f>D30</f>
        <v>4800</v>
      </c>
      <c r="E29" s="248">
        <f t="shared" si="0"/>
        <v>100</v>
      </c>
    </row>
    <row r="30" spans="1:5" ht="113.25" customHeight="1">
      <c r="A30" s="54" t="s">
        <v>14</v>
      </c>
      <c r="B30" s="50" t="s">
        <v>15</v>
      </c>
      <c r="C30" s="124">
        <v>4800</v>
      </c>
      <c r="D30" s="124">
        <v>4800</v>
      </c>
      <c r="E30" s="249">
        <f t="shared" si="0"/>
        <v>100</v>
      </c>
    </row>
    <row r="31" spans="1:5" ht="33" customHeight="1">
      <c r="A31" s="15" t="s">
        <v>227</v>
      </c>
      <c r="B31" s="23" t="s">
        <v>232</v>
      </c>
      <c r="C31" s="125">
        <f>C32+C37+C36</f>
        <v>4663553</v>
      </c>
      <c r="D31" s="125">
        <f>D32+D37+D36</f>
        <v>4692638.15</v>
      </c>
      <c r="E31" s="248">
        <f t="shared" si="0"/>
        <v>100.62366933537585</v>
      </c>
    </row>
    <row r="32" spans="1:5" ht="97.5" customHeight="1">
      <c r="A32" s="16" t="s">
        <v>238</v>
      </c>
      <c r="B32" s="19" t="s">
        <v>234</v>
      </c>
      <c r="C32" s="124">
        <f>C33+C34+C35</f>
        <v>2742536</v>
      </c>
      <c r="D32" s="124">
        <f>D33+D34+D35</f>
        <v>2770871.5</v>
      </c>
      <c r="E32" s="249">
        <f t="shared" si="0"/>
        <v>101.03318607303603</v>
      </c>
    </row>
    <row r="33" spans="1:5" ht="81.75" customHeight="1">
      <c r="A33" s="17" t="s">
        <v>356</v>
      </c>
      <c r="B33" s="20" t="s">
        <v>367</v>
      </c>
      <c r="C33" s="122">
        <v>2280000</v>
      </c>
      <c r="D33" s="122">
        <v>2308335.9</v>
      </c>
      <c r="E33" s="250">
        <f t="shared" si="0"/>
        <v>101.24280263157894</v>
      </c>
    </row>
    <row r="34" spans="1:5" ht="81.75" customHeight="1">
      <c r="A34" s="17" t="s">
        <v>90</v>
      </c>
      <c r="B34" s="20" t="s">
        <v>91</v>
      </c>
      <c r="C34" s="122">
        <v>462500</v>
      </c>
      <c r="D34" s="122">
        <v>462500</v>
      </c>
      <c r="E34" s="250">
        <f t="shared" si="0"/>
        <v>100</v>
      </c>
    </row>
    <row r="35" spans="1:5" ht="33.75" customHeight="1">
      <c r="A35" s="168" t="s">
        <v>92</v>
      </c>
      <c r="B35" s="315" t="s">
        <v>357</v>
      </c>
      <c r="C35" s="122">
        <v>36</v>
      </c>
      <c r="D35" s="122">
        <v>35.6</v>
      </c>
      <c r="E35" s="250">
        <f t="shared" si="0"/>
        <v>98.88888888888889</v>
      </c>
    </row>
    <row r="36" spans="1:5" ht="33.75" customHeight="1">
      <c r="A36" s="91" t="s">
        <v>16</v>
      </c>
      <c r="B36" s="164" t="s">
        <v>17</v>
      </c>
      <c r="C36" s="124">
        <v>97017</v>
      </c>
      <c r="D36" s="124">
        <v>97017</v>
      </c>
      <c r="E36" s="249">
        <f t="shared" si="0"/>
        <v>100</v>
      </c>
    </row>
    <row r="37" spans="1:5" ht="80.25" customHeight="1">
      <c r="A37" s="16" t="s">
        <v>358</v>
      </c>
      <c r="B37" s="19" t="s">
        <v>359</v>
      </c>
      <c r="C37" s="124">
        <v>1824000</v>
      </c>
      <c r="D37" s="124">
        <v>1824749.65</v>
      </c>
      <c r="E37" s="249">
        <f t="shared" si="0"/>
        <v>100.04109923245615</v>
      </c>
    </row>
    <row r="38" spans="1:5" ht="33" customHeight="1">
      <c r="A38" s="198" t="s">
        <v>368</v>
      </c>
      <c r="B38" s="199" t="s">
        <v>369</v>
      </c>
      <c r="C38" s="125">
        <f>C39+C40+C41</f>
        <v>2568000</v>
      </c>
      <c r="D38" s="125">
        <f>D39+D40+D41</f>
        <v>2568948.18</v>
      </c>
      <c r="E38" s="248">
        <f t="shared" si="0"/>
        <v>100.03692289719628</v>
      </c>
    </row>
    <row r="39" spans="1:5" ht="33" customHeight="1">
      <c r="A39" s="9" t="s">
        <v>88</v>
      </c>
      <c r="B39" s="164" t="s">
        <v>370</v>
      </c>
      <c r="C39" s="124">
        <v>265200</v>
      </c>
      <c r="D39" s="124">
        <v>265200</v>
      </c>
      <c r="E39" s="249">
        <f t="shared" si="0"/>
        <v>100</v>
      </c>
    </row>
    <row r="40" spans="1:5" ht="48" customHeight="1">
      <c r="A40" s="91" t="s">
        <v>371</v>
      </c>
      <c r="B40" s="164" t="s">
        <v>372</v>
      </c>
      <c r="C40" s="124">
        <v>49000</v>
      </c>
      <c r="D40" s="124">
        <v>49461.27</v>
      </c>
      <c r="E40" s="249">
        <f t="shared" si="0"/>
        <v>100.94136734693878</v>
      </c>
    </row>
    <row r="41" spans="1:5" ht="33" customHeight="1">
      <c r="A41" s="91" t="s">
        <v>373</v>
      </c>
      <c r="B41" s="164" t="s">
        <v>374</v>
      </c>
      <c r="C41" s="124">
        <v>2253800</v>
      </c>
      <c r="D41" s="124">
        <v>2254286.91</v>
      </c>
      <c r="E41" s="249">
        <f t="shared" si="0"/>
        <v>100.02160395776023</v>
      </c>
    </row>
    <row r="42" spans="1:5" ht="33" customHeight="1">
      <c r="A42" s="14" t="s">
        <v>228</v>
      </c>
      <c r="B42" s="23" t="s">
        <v>233</v>
      </c>
      <c r="C42" s="125">
        <f>C43</f>
        <v>595000</v>
      </c>
      <c r="D42" s="125">
        <f>D43</f>
        <v>665509.3</v>
      </c>
      <c r="E42" s="248">
        <f t="shared" si="0"/>
        <v>111.8503025210084</v>
      </c>
    </row>
    <row r="43" spans="1:5" ht="47.25" customHeight="1">
      <c r="A43" s="16" t="s">
        <v>360</v>
      </c>
      <c r="B43" s="19" t="s">
        <v>361</v>
      </c>
      <c r="C43" s="124">
        <v>595000</v>
      </c>
      <c r="D43" s="124">
        <v>665509.3</v>
      </c>
      <c r="E43" s="249">
        <f t="shared" si="0"/>
        <v>111.8503025210084</v>
      </c>
    </row>
    <row r="44" spans="1:5" ht="21" customHeight="1">
      <c r="A44" s="14" t="s">
        <v>18</v>
      </c>
      <c r="B44" s="22" t="s">
        <v>19</v>
      </c>
      <c r="C44" s="123">
        <f>C45+C46+C47</f>
        <v>1465440</v>
      </c>
      <c r="D44" s="123">
        <f>D45+D46+D47</f>
        <v>1465447.86</v>
      </c>
      <c r="E44" s="293">
        <f t="shared" si="0"/>
        <v>100.00053635768099</v>
      </c>
    </row>
    <row r="45" spans="1:5" ht="47.25" customHeight="1">
      <c r="A45" s="91" t="s">
        <v>20</v>
      </c>
      <c r="B45" s="19" t="s">
        <v>21</v>
      </c>
      <c r="C45" s="124">
        <v>18400</v>
      </c>
      <c r="D45" s="124">
        <v>18400</v>
      </c>
      <c r="E45" s="249">
        <f t="shared" si="0"/>
        <v>100</v>
      </c>
    </row>
    <row r="46" spans="1:5" ht="79.5" customHeight="1">
      <c r="A46" s="91" t="s">
        <v>59</v>
      </c>
      <c r="B46" s="19" t="s">
        <v>60</v>
      </c>
      <c r="C46" s="124">
        <v>1405200</v>
      </c>
      <c r="D46" s="124">
        <v>1405207.86</v>
      </c>
      <c r="E46" s="252">
        <f t="shared" si="0"/>
        <v>100.00055935098206</v>
      </c>
    </row>
    <row r="47" spans="1:5" ht="79.5" customHeight="1">
      <c r="A47" s="91" t="s">
        <v>59</v>
      </c>
      <c r="B47" s="19" t="s">
        <v>68</v>
      </c>
      <c r="C47" s="124">
        <v>41840</v>
      </c>
      <c r="D47" s="124">
        <v>41840</v>
      </c>
      <c r="E47" s="249">
        <f t="shared" si="0"/>
        <v>100</v>
      </c>
    </row>
    <row r="48" spans="1:5" ht="25.5" customHeight="1" thickBot="1">
      <c r="A48" s="18" t="s">
        <v>235</v>
      </c>
      <c r="B48" s="18"/>
      <c r="C48" s="126">
        <f>C11+C16+C22+C24+C29+C31+C38+C42+C44</f>
        <v>45410337</v>
      </c>
      <c r="D48" s="126">
        <f>D11+D16+D22+D24+D29+D31+D38+D42+D44</f>
        <v>45605565.879999995</v>
      </c>
      <c r="E48" s="292">
        <f t="shared" si="0"/>
        <v>100.42992167179906</v>
      </c>
    </row>
    <row r="49" spans="1:5" ht="33.75" customHeight="1">
      <c r="A49" s="10" t="s">
        <v>243</v>
      </c>
      <c r="B49" s="8" t="s">
        <v>244</v>
      </c>
      <c r="C49" s="127">
        <f>C50+C53+C77</f>
        <v>158185442.15</v>
      </c>
      <c r="D49" s="127">
        <f>D50+D53+D77</f>
        <v>132038651.37</v>
      </c>
      <c r="E49" s="248">
        <f t="shared" si="0"/>
        <v>83.47079830822473</v>
      </c>
    </row>
    <row r="50" spans="1:5" ht="32.25" customHeight="1">
      <c r="A50" s="25" t="s">
        <v>250</v>
      </c>
      <c r="B50" s="225" t="s">
        <v>245</v>
      </c>
      <c r="C50" s="241">
        <f>C52</f>
        <v>12509000</v>
      </c>
      <c r="D50" s="241">
        <f>D52</f>
        <v>12053500</v>
      </c>
      <c r="E50" s="248">
        <f t="shared" si="0"/>
        <v>96.35862179230953</v>
      </c>
    </row>
    <row r="51" spans="1:5" ht="34.5" customHeight="1">
      <c r="A51" s="11" t="s">
        <v>246</v>
      </c>
      <c r="B51" s="269" t="s">
        <v>249</v>
      </c>
      <c r="C51" s="232">
        <f>C52</f>
        <v>12509000</v>
      </c>
      <c r="D51" s="232">
        <f>D52</f>
        <v>12053500</v>
      </c>
      <c r="E51" s="249">
        <f t="shared" si="0"/>
        <v>96.35862179230953</v>
      </c>
    </row>
    <row r="52" spans="1:5" ht="33" customHeight="1">
      <c r="A52" s="132" t="s">
        <v>362</v>
      </c>
      <c r="B52" s="174" t="s">
        <v>363</v>
      </c>
      <c r="C52" s="128">
        <v>12509000</v>
      </c>
      <c r="D52" s="128">
        <v>12053500</v>
      </c>
      <c r="E52" s="250">
        <f t="shared" si="0"/>
        <v>96.35862179230953</v>
      </c>
    </row>
    <row r="53" spans="1:5" ht="33" customHeight="1">
      <c r="A53" s="25" t="s">
        <v>2</v>
      </c>
      <c r="B53" s="225" t="s">
        <v>549</v>
      </c>
      <c r="C53" s="231">
        <f>C54+C58+C60+C62+C64+C66+C68+C70+C56</f>
        <v>145389822.15</v>
      </c>
      <c r="D53" s="231">
        <f>D54+D58+D60+D62+D64+D66+D68+D70+D56</f>
        <v>119699151.37</v>
      </c>
      <c r="E53" s="248">
        <f t="shared" si="0"/>
        <v>82.32980108229674</v>
      </c>
    </row>
    <row r="54" spans="1:5" ht="22.5" customHeight="1">
      <c r="A54" s="11" t="s">
        <v>616</v>
      </c>
      <c r="B54" s="305" t="s">
        <v>617</v>
      </c>
      <c r="C54" s="301">
        <f>C55</f>
        <v>1588000</v>
      </c>
      <c r="D54" s="301">
        <f>D55</f>
        <v>1439247.42</v>
      </c>
      <c r="E54" s="304">
        <f>D54/C54*100</f>
        <v>90.63270906801007</v>
      </c>
    </row>
    <row r="55" spans="1:5" ht="33" customHeight="1">
      <c r="A55" s="132" t="s">
        <v>618</v>
      </c>
      <c r="B55" s="268" t="s">
        <v>215</v>
      </c>
      <c r="C55" s="128">
        <v>1588000</v>
      </c>
      <c r="D55" s="128">
        <v>1439247.42</v>
      </c>
      <c r="E55" s="250">
        <f>D55/C55*100</f>
        <v>90.63270906801007</v>
      </c>
    </row>
    <row r="56" spans="1:5" ht="48.75" customHeight="1">
      <c r="A56" s="9" t="s">
        <v>77</v>
      </c>
      <c r="B56" s="264" t="s">
        <v>78</v>
      </c>
      <c r="C56" s="232">
        <f>C57</f>
        <v>4250000</v>
      </c>
      <c r="D56" s="232">
        <f>D57</f>
        <v>4250000</v>
      </c>
      <c r="E56" s="249">
        <f>D56/C56*100</f>
        <v>100</v>
      </c>
    </row>
    <row r="57" spans="1:5" ht="54" customHeight="1">
      <c r="A57" s="13" t="s">
        <v>79</v>
      </c>
      <c r="B57" s="220" t="s">
        <v>80</v>
      </c>
      <c r="C57" s="306">
        <v>4250000</v>
      </c>
      <c r="D57" s="128">
        <v>4250000</v>
      </c>
      <c r="E57" s="250">
        <f>D57/C57*100</f>
        <v>100</v>
      </c>
    </row>
    <row r="58" spans="1:5" ht="66" customHeight="1">
      <c r="A58" s="9" t="s">
        <v>550</v>
      </c>
      <c r="B58" s="219" t="s">
        <v>551</v>
      </c>
      <c r="C58" s="232">
        <f>C59</f>
        <v>8510526</v>
      </c>
      <c r="D58" s="232">
        <v>8510526.65</v>
      </c>
      <c r="E58" s="249">
        <f t="shared" si="0"/>
        <v>100.00000763760077</v>
      </c>
    </row>
    <row r="59" spans="1:5" ht="79.5" customHeight="1">
      <c r="A59" s="13" t="s">
        <v>552</v>
      </c>
      <c r="B59" s="174" t="s">
        <v>553</v>
      </c>
      <c r="C59" s="128">
        <v>8510526</v>
      </c>
      <c r="D59" s="128">
        <v>8510526</v>
      </c>
      <c r="E59" s="250">
        <f t="shared" si="0"/>
        <v>100</v>
      </c>
    </row>
    <row r="60" spans="1:5" ht="19.5" customHeight="1">
      <c r="A60" s="9" t="s">
        <v>50</v>
      </c>
      <c r="B60" s="300" t="s">
        <v>51</v>
      </c>
      <c r="C60" s="301">
        <f>C61</f>
        <v>1302909.66</v>
      </c>
      <c r="D60" s="301">
        <f>D61</f>
        <v>1302909.66</v>
      </c>
      <c r="E60" s="304">
        <f>E61</f>
        <v>100</v>
      </c>
    </row>
    <row r="61" spans="1:5" ht="33" customHeight="1">
      <c r="A61" s="13" t="s">
        <v>52</v>
      </c>
      <c r="B61" s="174" t="s">
        <v>53</v>
      </c>
      <c r="C61" s="128">
        <v>1302909.66</v>
      </c>
      <c r="D61" s="128">
        <v>1302909.66</v>
      </c>
      <c r="E61" s="250">
        <f t="shared" si="0"/>
        <v>100</v>
      </c>
    </row>
    <row r="62" spans="1:5" ht="48" customHeight="1">
      <c r="A62" s="9" t="s">
        <v>61</v>
      </c>
      <c r="B62" s="219" t="s">
        <v>62</v>
      </c>
      <c r="C62" s="232">
        <f>C63</f>
        <v>68413</v>
      </c>
      <c r="D62" s="232">
        <v>68413</v>
      </c>
      <c r="E62" s="249">
        <f t="shared" si="0"/>
        <v>100</v>
      </c>
    </row>
    <row r="63" spans="1:5" ht="50.25" customHeight="1">
      <c r="A63" s="13" t="s">
        <v>63</v>
      </c>
      <c r="B63" s="174" t="s">
        <v>64</v>
      </c>
      <c r="C63" s="128">
        <v>68413</v>
      </c>
      <c r="D63" s="128">
        <v>68413</v>
      </c>
      <c r="E63" s="250">
        <f t="shared" si="0"/>
        <v>100</v>
      </c>
    </row>
    <row r="64" spans="1:5" ht="96" customHeight="1">
      <c r="A64" s="235" t="s">
        <v>568</v>
      </c>
      <c r="B64" s="236" t="s">
        <v>569</v>
      </c>
      <c r="C64" s="232">
        <f>C65</f>
        <v>65161376</v>
      </c>
      <c r="D64" s="232">
        <f>D65</f>
        <v>58795394</v>
      </c>
      <c r="E64" s="249">
        <f t="shared" si="0"/>
        <v>90.2304365088914</v>
      </c>
    </row>
    <row r="65" spans="1:5" ht="81" customHeight="1">
      <c r="A65" s="237" t="s">
        <v>3</v>
      </c>
      <c r="B65" s="234" t="s">
        <v>570</v>
      </c>
      <c r="C65" s="128">
        <v>65161376</v>
      </c>
      <c r="D65" s="128">
        <v>58795394</v>
      </c>
      <c r="E65" s="250">
        <f t="shared" si="0"/>
        <v>90.2304365088914</v>
      </c>
    </row>
    <row r="66" spans="1:5" ht="65.25" customHeight="1">
      <c r="A66" s="235" t="s">
        <v>571</v>
      </c>
      <c r="B66" s="236" t="s">
        <v>572</v>
      </c>
      <c r="C66" s="232">
        <v>36469906.49</v>
      </c>
      <c r="D66" s="232">
        <f>D67</f>
        <v>36469906.49</v>
      </c>
      <c r="E66" s="249">
        <f t="shared" si="0"/>
        <v>100</v>
      </c>
    </row>
    <row r="67" spans="1:5" ht="48.75" customHeight="1">
      <c r="A67" s="13" t="s">
        <v>573</v>
      </c>
      <c r="B67" s="234" t="s">
        <v>574</v>
      </c>
      <c r="C67" s="128">
        <v>36469906.49</v>
      </c>
      <c r="D67" s="128">
        <v>36469906.49</v>
      </c>
      <c r="E67" s="250">
        <f t="shared" si="0"/>
        <v>100</v>
      </c>
    </row>
    <row r="68" spans="1:5" ht="93" customHeight="1">
      <c r="A68" s="263" t="s">
        <v>610</v>
      </c>
      <c r="B68" s="264" t="s">
        <v>611</v>
      </c>
      <c r="C68" s="232">
        <f>C69</f>
        <v>9234416</v>
      </c>
      <c r="D68" s="232">
        <f>D69</f>
        <v>6648492.14</v>
      </c>
      <c r="E68" s="249">
        <f t="shared" si="0"/>
        <v>71.99688794613542</v>
      </c>
    </row>
    <row r="69" spans="1:5" ht="96" customHeight="1">
      <c r="A69" s="265" t="s">
        <v>612</v>
      </c>
      <c r="B69" s="220" t="s">
        <v>613</v>
      </c>
      <c r="C69" s="266">
        <v>9234416</v>
      </c>
      <c r="D69" s="128">
        <v>6648492.14</v>
      </c>
      <c r="E69" s="250">
        <f t="shared" si="0"/>
        <v>71.99688794613542</v>
      </c>
    </row>
    <row r="70" spans="1:5" ht="18.75" customHeight="1">
      <c r="A70" s="267" t="s">
        <v>554</v>
      </c>
      <c r="B70" s="233" t="s">
        <v>555</v>
      </c>
      <c r="C70" s="232">
        <f>C72+C73+C71+C74+C75+C76</f>
        <v>18804275</v>
      </c>
      <c r="D70" s="232">
        <f>D72+D73+D71+D74+D75+D76</f>
        <v>2214262.01</v>
      </c>
      <c r="E70" s="249">
        <f t="shared" si="0"/>
        <v>11.775311784155464</v>
      </c>
    </row>
    <row r="71" spans="1:5" ht="60" customHeight="1">
      <c r="A71" s="221" t="s">
        <v>614</v>
      </c>
      <c r="B71" s="220" t="s">
        <v>615</v>
      </c>
      <c r="C71" s="128">
        <v>50000</v>
      </c>
      <c r="D71" s="128">
        <v>49660.71</v>
      </c>
      <c r="E71" s="250">
        <f t="shared" si="0"/>
        <v>99.32141999999999</v>
      </c>
    </row>
    <row r="72" spans="1:5" ht="34.5" customHeight="1">
      <c r="A72" s="221" t="s">
        <v>556</v>
      </c>
      <c r="B72" s="220" t="s">
        <v>619</v>
      </c>
      <c r="C72" s="128">
        <v>3690000</v>
      </c>
      <c r="D72" s="128">
        <v>32143.8</v>
      </c>
      <c r="E72" s="250">
        <f t="shared" si="0"/>
        <v>0.8711056910569106</v>
      </c>
    </row>
    <row r="73" spans="1:5" ht="30" customHeight="1">
      <c r="A73" s="221" t="s">
        <v>557</v>
      </c>
      <c r="B73" s="220" t="s">
        <v>620</v>
      </c>
      <c r="C73" s="128">
        <v>800000</v>
      </c>
      <c r="D73" s="128">
        <v>565582.5</v>
      </c>
      <c r="E73" s="250">
        <f t="shared" si="0"/>
        <v>70.6978125</v>
      </c>
    </row>
    <row r="74" spans="1:5" ht="18.75" customHeight="1">
      <c r="A74" s="221" t="s">
        <v>87</v>
      </c>
      <c r="B74" s="220" t="s">
        <v>22</v>
      </c>
      <c r="C74" s="128">
        <v>1566875</v>
      </c>
      <c r="D74" s="294">
        <v>1566875</v>
      </c>
      <c r="E74" s="250">
        <f t="shared" si="0"/>
        <v>100</v>
      </c>
    </row>
    <row r="75" spans="1:5" ht="30.75" customHeight="1">
      <c r="A75" s="221" t="s">
        <v>23</v>
      </c>
      <c r="B75" s="220" t="s">
        <v>24</v>
      </c>
      <c r="C75" s="128">
        <v>4922400</v>
      </c>
      <c r="D75" s="128"/>
      <c r="E75" s="253"/>
    </row>
    <row r="76" spans="1:5" ht="48.75" customHeight="1">
      <c r="A76" s="314" t="s">
        <v>75</v>
      </c>
      <c r="B76" s="220" t="s">
        <v>76</v>
      </c>
      <c r="C76" s="128">
        <v>7775000</v>
      </c>
      <c r="D76" s="128"/>
      <c r="E76" s="250"/>
    </row>
    <row r="77" spans="1:5" ht="18.75" customHeight="1">
      <c r="A77" s="295" t="s">
        <v>25</v>
      </c>
      <c r="B77" s="296" t="s">
        <v>26</v>
      </c>
      <c r="C77" s="231">
        <f>C79+C78</f>
        <v>286620</v>
      </c>
      <c r="D77" s="241">
        <f>D79+D78</f>
        <v>286000</v>
      </c>
      <c r="E77" s="293">
        <f t="shared" si="0"/>
        <v>99.7836857162794</v>
      </c>
    </row>
    <row r="78" spans="1:5" ht="81" customHeight="1">
      <c r="A78" s="9" t="s">
        <v>94</v>
      </c>
      <c r="B78" s="264" t="s">
        <v>93</v>
      </c>
      <c r="C78" s="232">
        <v>25000</v>
      </c>
      <c r="D78" s="316">
        <v>25000</v>
      </c>
      <c r="E78" s="249">
        <f t="shared" si="0"/>
        <v>100</v>
      </c>
    </row>
    <row r="79" spans="1:5" ht="32.25" customHeight="1">
      <c r="A79" s="9" t="s">
        <v>27</v>
      </c>
      <c r="B79" s="297" t="s">
        <v>28</v>
      </c>
      <c r="C79" s="232">
        <f>C80</f>
        <v>261620</v>
      </c>
      <c r="D79" s="232">
        <f>D80</f>
        <v>261000</v>
      </c>
      <c r="E79" s="250">
        <f t="shared" si="0"/>
        <v>99.7630150600107</v>
      </c>
    </row>
    <row r="80" spans="1:5" ht="48" customHeight="1">
      <c r="A80" s="221" t="s">
        <v>29</v>
      </c>
      <c r="B80" s="220" t="s">
        <v>30</v>
      </c>
      <c r="C80" s="128">
        <v>261620</v>
      </c>
      <c r="D80" s="294">
        <v>261000</v>
      </c>
      <c r="E80" s="250">
        <f t="shared" si="0"/>
        <v>99.7630150600107</v>
      </c>
    </row>
    <row r="81" spans="1:5" ht="21" customHeight="1">
      <c r="A81" s="307" t="s">
        <v>65</v>
      </c>
      <c r="B81" s="308" t="s">
        <v>66</v>
      </c>
      <c r="C81" s="311">
        <f>C82</f>
        <v>187000</v>
      </c>
      <c r="D81" s="311">
        <f>D82</f>
        <v>187000</v>
      </c>
      <c r="E81" s="293">
        <f t="shared" si="0"/>
        <v>100</v>
      </c>
    </row>
    <row r="82" spans="1:5" ht="24" customHeight="1">
      <c r="A82" s="309" t="s">
        <v>84</v>
      </c>
      <c r="B82" s="310" t="s">
        <v>67</v>
      </c>
      <c r="C82" s="312">
        <v>187000</v>
      </c>
      <c r="D82" s="312">
        <v>187000</v>
      </c>
      <c r="E82" s="317">
        <f t="shared" si="0"/>
        <v>100</v>
      </c>
    </row>
    <row r="83" spans="1:5" s="2" customFormat="1" ht="30.75" customHeight="1" thickBot="1">
      <c r="A83" s="12" t="s">
        <v>236</v>
      </c>
      <c r="B83" s="24"/>
      <c r="C83" s="349">
        <f>C48+C49+C81</f>
        <v>203782779.15</v>
      </c>
      <c r="D83" s="349">
        <f>D48+D49+D81</f>
        <v>177831217.25</v>
      </c>
      <c r="E83" s="270">
        <f t="shared" si="0"/>
        <v>87.26508588790142</v>
      </c>
    </row>
  </sheetData>
  <sheetProtection/>
  <mergeCells count="7">
    <mergeCell ref="D9:E9"/>
    <mergeCell ref="A8:C8"/>
    <mergeCell ref="A6:C6"/>
    <mergeCell ref="B1:E1"/>
    <mergeCell ref="B3:E3"/>
    <mergeCell ref="B2:E2"/>
    <mergeCell ref="B4:E4"/>
  </mergeCells>
  <printOptions/>
  <pageMargins left="0.4724409448818898" right="0.31496062992125984" top="0.3937007874015748" bottom="0.3937007874015748" header="0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view="pageBreakPreview" zoomScaleSheetLayoutView="100" zoomScalePageLayoutView="0" workbookViewId="0" topLeftCell="A157">
      <selection activeCell="A178" sqref="A178"/>
    </sheetView>
  </sheetViews>
  <sheetFormatPr defaultColWidth="9.125" defaultRowHeight="12.75"/>
  <cols>
    <col min="1" max="1" width="59.375" style="178" customWidth="1"/>
    <col min="2" max="2" width="14.75390625" style="178" customWidth="1"/>
    <col min="3" max="3" width="7.375" style="178" customWidth="1"/>
    <col min="4" max="4" width="15.75390625" style="178" customWidth="1"/>
    <col min="5" max="5" width="16.25390625" style="178" customWidth="1"/>
    <col min="6" max="6" width="11.125" style="178" customWidth="1"/>
    <col min="7" max="16384" width="9.125" style="178" customWidth="1"/>
  </cols>
  <sheetData>
    <row r="1" spans="2:6" ht="15.75">
      <c r="B1" s="370" t="s">
        <v>597</v>
      </c>
      <c r="C1" s="370"/>
      <c r="D1" s="370"/>
      <c r="E1" s="370"/>
      <c r="F1" s="370"/>
    </row>
    <row r="2" spans="2:6" ht="15.75">
      <c r="B2" s="370" t="s">
        <v>251</v>
      </c>
      <c r="C2" s="370"/>
      <c r="D2" s="370"/>
      <c r="E2" s="370"/>
      <c r="F2" s="370"/>
    </row>
    <row r="3" spans="2:6" ht="15.75">
      <c r="B3" s="370" t="s">
        <v>252</v>
      </c>
      <c r="C3" s="370"/>
      <c r="D3" s="370"/>
      <c r="E3" s="370"/>
      <c r="F3" s="370"/>
    </row>
    <row r="4" spans="2:6" ht="12.75">
      <c r="B4" s="372" t="s">
        <v>220</v>
      </c>
      <c r="C4" s="372"/>
      <c r="D4" s="372"/>
      <c r="E4" s="372"/>
      <c r="F4" s="372"/>
    </row>
    <row r="5" spans="1:6" ht="15.75">
      <c r="A5" s="371" t="s">
        <v>128</v>
      </c>
      <c r="B5" s="371"/>
      <c r="C5" s="371"/>
      <c r="D5" s="371"/>
      <c r="E5" s="243"/>
      <c r="F5" s="243"/>
    </row>
    <row r="6" spans="1:6" ht="40.5" customHeight="1">
      <c r="A6" s="371"/>
      <c r="B6" s="371"/>
      <c r="C6" s="371"/>
      <c r="D6" s="371"/>
      <c r="E6" s="243"/>
      <c r="F6" s="243"/>
    </row>
    <row r="7" ht="15.75">
      <c r="F7" s="26" t="s">
        <v>256</v>
      </c>
    </row>
    <row r="8" spans="1:6" ht="36" customHeight="1">
      <c r="A8" s="117" t="s">
        <v>290</v>
      </c>
      <c r="B8" s="154" t="s">
        <v>332</v>
      </c>
      <c r="C8" s="154" t="s">
        <v>331</v>
      </c>
      <c r="D8" s="117" t="s">
        <v>598</v>
      </c>
      <c r="E8" s="117" t="s">
        <v>599</v>
      </c>
      <c r="F8" s="319" t="s">
        <v>600</v>
      </c>
    </row>
    <row r="9" spans="1:6" ht="33.75" customHeight="1">
      <c r="A9" s="69" t="s">
        <v>4</v>
      </c>
      <c r="B9" s="113" t="s">
        <v>435</v>
      </c>
      <c r="C9" s="19"/>
      <c r="D9" s="104">
        <f>D10</f>
        <v>200000</v>
      </c>
      <c r="E9" s="104">
        <f>E10</f>
        <v>200000</v>
      </c>
      <c r="F9" s="254">
        <f aca="true" t="shared" si="0" ref="F9:F50">E9/D9*100</f>
        <v>100</v>
      </c>
    </row>
    <row r="10" spans="1:6" ht="33" customHeight="1">
      <c r="A10" s="73" t="s">
        <v>438</v>
      </c>
      <c r="B10" s="184" t="s">
        <v>437</v>
      </c>
      <c r="C10" s="19"/>
      <c r="D10" s="105">
        <f>D11+D14</f>
        <v>200000</v>
      </c>
      <c r="E10" s="105">
        <f>E11+E14</f>
        <v>200000</v>
      </c>
      <c r="F10" s="252">
        <f t="shared" si="0"/>
        <v>100</v>
      </c>
    </row>
    <row r="11" spans="1:6" ht="33.75" customHeight="1">
      <c r="A11" s="84" t="s">
        <v>439</v>
      </c>
      <c r="B11" s="184" t="s">
        <v>436</v>
      </c>
      <c r="C11" s="19"/>
      <c r="D11" s="105">
        <f>D12</f>
        <v>71700</v>
      </c>
      <c r="E11" s="105">
        <f>E12</f>
        <v>71700</v>
      </c>
      <c r="F11" s="252">
        <f t="shared" si="0"/>
        <v>100</v>
      </c>
    </row>
    <row r="12" spans="1:6" ht="17.25" customHeight="1">
      <c r="A12" s="84" t="s">
        <v>440</v>
      </c>
      <c r="B12" s="184" t="s">
        <v>441</v>
      </c>
      <c r="C12" s="19"/>
      <c r="D12" s="105">
        <f>D13</f>
        <v>71700</v>
      </c>
      <c r="E12" s="105">
        <f>E13</f>
        <v>71700</v>
      </c>
      <c r="F12" s="252">
        <f t="shared" si="0"/>
        <v>100</v>
      </c>
    </row>
    <row r="13" spans="1:6" ht="30.75" customHeight="1">
      <c r="A13" s="75" t="s">
        <v>323</v>
      </c>
      <c r="B13" s="170"/>
      <c r="C13" s="20">
        <v>200</v>
      </c>
      <c r="D13" s="167">
        <v>71700</v>
      </c>
      <c r="E13" s="167">
        <v>71700</v>
      </c>
      <c r="F13" s="253">
        <f t="shared" si="0"/>
        <v>100</v>
      </c>
    </row>
    <row r="14" spans="1:6" ht="30" customHeight="1">
      <c r="A14" s="83" t="s">
        <v>442</v>
      </c>
      <c r="B14" s="184" t="s">
        <v>443</v>
      </c>
      <c r="C14" s="150"/>
      <c r="D14" s="143">
        <f>D15</f>
        <v>128300</v>
      </c>
      <c r="E14" s="143">
        <f>E15</f>
        <v>128300</v>
      </c>
      <c r="F14" s="252">
        <f t="shared" si="0"/>
        <v>100</v>
      </c>
    </row>
    <row r="15" spans="1:6" ht="15.75" customHeight="1">
      <c r="A15" s="84" t="s">
        <v>440</v>
      </c>
      <c r="B15" s="184" t="s">
        <v>444</v>
      </c>
      <c r="C15" s="145"/>
      <c r="D15" s="143">
        <f>D16</f>
        <v>128300</v>
      </c>
      <c r="E15" s="143">
        <f>E16</f>
        <v>128300</v>
      </c>
      <c r="F15" s="252">
        <f t="shared" si="0"/>
        <v>100</v>
      </c>
    </row>
    <row r="16" spans="1:6" ht="33.75" customHeight="1">
      <c r="A16" s="75" t="s">
        <v>323</v>
      </c>
      <c r="B16" s="74"/>
      <c r="C16" s="145">
        <v>200</v>
      </c>
      <c r="D16" s="146">
        <v>128300</v>
      </c>
      <c r="E16" s="146">
        <v>128300</v>
      </c>
      <c r="F16" s="253">
        <f t="shared" si="0"/>
        <v>100</v>
      </c>
    </row>
    <row r="17" spans="1:6" ht="48" customHeight="1">
      <c r="A17" s="175" t="s">
        <v>315</v>
      </c>
      <c r="B17" s="113" t="s">
        <v>402</v>
      </c>
      <c r="C17" s="19"/>
      <c r="D17" s="157">
        <f>D18+D26+D32</f>
        <v>111246563.37</v>
      </c>
      <c r="E17" s="157">
        <f>E18+E26+E32</f>
        <v>100841154.24999999</v>
      </c>
      <c r="F17" s="254">
        <f t="shared" si="0"/>
        <v>90.64653432448767</v>
      </c>
    </row>
    <row r="18" spans="1:6" ht="31.5" customHeight="1">
      <c r="A18" s="91" t="s">
        <v>460</v>
      </c>
      <c r="B18" s="114" t="s">
        <v>456</v>
      </c>
      <c r="C18" s="19"/>
      <c r="D18" s="156">
        <f>D19</f>
        <v>4200080.98</v>
      </c>
      <c r="E18" s="156">
        <f>E19</f>
        <v>3767526</v>
      </c>
      <c r="F18" s="252">
        <f t="shared" si="0"/>
        <v>89.70127047407547</v>
      </c>
    </row>
    <row r="19" spans="1:6" ht="34.5" customHeight="1">
      <c r="A19" s="54" t="s">
        <v>512</v>
      </c>
      <c r="B19" s="114" t="s">
        <v>457</v>
      </c>
      <c r="C19" s="19"/>
      <c r="D19" s="156">
        <f>D20+D24+D22</f>
        <v>4200080.98</v>
      </c>
      <c r="E19" s="156">
        <f>E20+E24+E22</f>
        <v>3767526</v>
      </c>
      <c r="F19" s="252">
        <f t="shared" si="0"/>
        <v>89.70127047407547</v>
      </c>
    </row>
    <row r="20" spans="1:6" ht="35.25" customHeight="1">
      <c r="A20" s="182" t="s">
        <v>458</v>
      </c>
      <c r="B20" s="184" t="s">
        <v>459</v>
      </c>
      <c r="C20" s="19"/>
      <c r="D20" s="156">
        <f>D21</f>
        <v>1309171.32</v>
      </c>
      <c r="E20" s="156">
        <f>E21</f>
        <v>1309171.32</v>
      </c>
      <c r="F20" s="252">
        <f t="shared" si="0"/>
        <v>100</v>
      </c>
    </row>
    <row r="21" spans="1:6" ht="18" customHeight="1">
      <c r="A21" s="135" t="s">
        <v>328</v>
      </c>
      <c r="B21" s="170"/>
      <c r="C21" s="90">
        <v>300</v>
      </c>
      <c r="D21" s="77">
        <v>1309171.32</v>
      </c>
      <c r="E21" s="77">
        <v>1309171.32</v>
      </c>
      <c r="F21" s="253">
        <f t="shared" si="0"/>
        <v>100</v>
      </c>
    </row>
    <row r="22" spans="1:6" ht="49.5" customHeight="1">
      <c r="A22" s="182" t="s">
        <v>49</v>
      </c>
      <c r="B22" s="184" t="s">
        <v>48</v>
      </c>
      <c r="C22" s="90"/>
      <c r="D22" s="143">
        <f>D23</f>
        <v>1302909.66</v>
      </c>
      <c r="E22" s="143">
        <f>E23</f>
        <v>1149183.36</v>
      </c>
      <c r="F22" s="252">
        <f t="shared" si="0"/>
        <v>88.20130783280862</v>
      </c>
    </row>
    <row r="23" spans="1:6" ht="16.5" customHeight="1">
      <c r="A23" s="135" t="s">
        <v>328</v>
      </c>
      <c r="B23" s="275"/>
      <c r="C23" s="90">
        <v>300</v>
      </c>
      <c r="D23" s="77">
        <v>1302909.66</v>
      </c>
      <c r="E23" s="77">
        <v>1149183.36</v>
      </c>
      <c r="F23" s="253">
        <f t="shared" si="0"/>
        <v>88.20130783280862</v>
      </c>
    </row>
    <row r="24" spans="1:6" ht="33" customHeight="1">
      <c r="A24" s="182" t="s">
        <v>458</v>
      </c>
      <c r="B24" s="184" t="s">
        <v>630</v>
      </c>
      <c r="C24" s="90"/>
      <c r="D24" s="143">
        <f>D25</f>
        <v>1588000</v>
      </c>
      <c r="E24" s="143">
        <f>E25</f>
        <v>1309171.32</v>
      </c>
      <c r="F24" s="252">
        <f t="shared" si="0"/>
        <v>82.44151889168766</v>
      </c>
    </row>
    <row r="25" spans="1:6" ht="18" customHeight="1">
      <c r="A25" s="135" t="s">
        <v>328</v>
      </c>
      <c r="B25" s="275"/>
      <c r="C25" s="90">
        <v>300</v>
      </c>
      <c r="D25" s="77">
        <v>1588000</v>
      </c>
      <c r="E25" s="77">
        <v>1309171.32</v>
      </c>
      <c r="F25" s="253">
        <f t="shared" si="0"/>
        <v>82.44151889168766</v>
      </c>
    </row>
    <row r="26" spans="1:6" ht="46.5" customHeight="1">
      <c r="A26" s="91" t="s">
        <v>602</v>
      </c>
      <c r="B26" s="114" t="s">
        <v>461</v>
      </c>
      <c r="C26" s="19"/>
      <c r="D26" s="105">
        <f>D28+D30</f>
        <v>83097.25</v>
      </c>
      <c r="E26" s="105">
        <f>E28+E30</f>
        <v>82757.95999999999</v>
      </c>
      <c r="F26" s="252">
        <f t="shared" si="0"/>
        <v>99.59169527270757</v>
      </c>
    </row>
    <row r="27" spans="1:6" ht="61.5" customHeight="1">
      <c r="A27" s="103" t="s">
        <v>566</v>
      </c>
      <c r="B27" s="114" t="s">
        <v>462</v>
      </c>
      <c r="C27" s="19"/>
      <c r="D27" s="105">
        <f>D28+D30</f>
        <v>83097.25</v>
      </c>
      <c r="E27" s="105">
        <f>E28+E30</f>
        <v>82757.95999999999</v>
      </c>
      <c r="F27" s="252">
        <f t="shared" si="0"/>
        <v>99.59169527270757</v>
      </c>
    </row>
    <row r="28" spans="1:6" ht="45.75" customHeight="1">
      <c r="A28" s="182" t="s">
        <v>463</v>
      </c>
      <c r="B28" s="184" t="s">
        <v>464</v>
      </c>
      <c r="C28" s="19"/>
      <c r="D28" s="105">
        <f>D29</f>
        <v>33097.25</v>
      </c>
      <c r="E28" s="105">
        <f>E29</f>
        <v>33097.25</v>
      </c>
      <c r="F28" s="252">
        <f t="shared" si="0"/>
        <v>100</v>
      </c>
    </row>
    <row r="29" spans="1:6" ht="17.25" customHeight="1">
      <c r="A29" s="135" t="s">
        <v>328</v>
      </c>
      <c r="B29" s="170"/>
      <c r="C29" s="90">
        <v>300</v>
      </c>
      <c r="D29" s="171">
        <v>33097.25</v>
      </c>
      <c r="E29" s="171">
        <v>33097.25</v>
      </c>
      <c r="F29" s="253">
        <f t="shared" si="0"/>
        <v>100</v>
      </c>
    </row>
    <row r="30" spans="1:6" ht="48.75" customHeight="1">
      <c r="A30" s="182" t="s">
        <v>463</v>
      </c>
      <c r="B30" s="184" t="s">
        <v>632</v>
      </c>
      <c r="C30" s="19"/>
      <c r="D30" s="105">
        <f>D31</f>
        <v>50000</v>
      </c>
      <c r="E30" s="105">
        <f>E31</f>
        <v>49660.71</v>
      </c>
      <c r="F30" s="252">
        <f t="shared" si="0"/>
        <v>99.32141999999999</v>
      </c>
    </row>
    <row r="31" spans="1:6" ht="17.25" customHeight="1">
      <c r="A31" s="135" t="s">
        <v>328</v>
      </c>
      <c r="B31" s="170"/>
      <c r="C31" s="90">
        <v>300</v>
      </c>
      <c r="D31" s="171">
        <v>50000</v>
      </c>
      <c r="E31" s="171">
        <v>49660.71</v>
      </c>
      <c r="F31" s="253">
        <f t="shared" si="0"/>
        <v>99.32141999999999</v>
      </c>
    </row>
    <row r="32" spans="1:6" ht="48.75" customHeight="1">
      <c r="A32" s="115" t="s">
        <v>510</v>
      </c>
      <c r="B32" s="202" t="s">
        <v>403</v>
      </c>
      <c r="C32" s="112"/>
      <c r="D32" s="143">
        <f>D33</f>
        <v>106963385.14</v>
      </c>
      <c r="E32" s="143">
        <f>E33</f>
        <v>96990870.28999999</v>
      </c>
      <c r="F32" s="252">
        <f t="shared" si="0"/>
        <v>90.67670227812312</v>
      </c>
    </row>
    <row r="33" spans="1:6" ht="33.75" customHeight="1">
      <c r="A33" s="115" t="s">
        <v>405</v>
      </c>
      <c r="B33" s="202" t="s">
        <v>404</v>
      </c>
      <c r="C33" s="112"/>
      <c r="D33" s="143">
        <f>D36+D34+D38+D40</f>
        <v>106963385.14</v>
      </c>
      <c r="E33" s="143">
        <f>E36+E34+E38+E40</f>
        <v>96990870.28999999</v>
      </c>
      <c r="F33" s="252">
        <f t="shared" si="0"/>
        <v>90.67670227812312</v>
      </c>
    </row>
    <row r="34" spans="1:6" ht="63.75" customHeight="1">
      <c r="A34" s="115" t="s">
        <v>581</v>
      </c>
      <c r="B34" s="238" t="s">
        <v>582</v>
      </c>
      <c r="C34" s="112"/>
      <c r="D34" s="143">
        <f>D35</f>
        <v>68091445.43</v>
      </c>
      <c r="E34" s="143">
        <f>E35</f>
        <v>61725463.43</v>
      </c>
      <c r="F34" s="252">
        <f t="shared" si="0"/>
        <v>90.6508343892561</v>
      </c>
    </row>
    <row r="35" spans="1:6" ht="45" customHeight="1">
      <c r="A35" s="287" t="s">
        <v>329</v>
      </c>
      <c r="B35" s="239"/>
      <c r="C35" s="151">
        <v>400</v>
      </c>
      <c r="D35" s="146">
        <v>68091445.43</v>
      </c>
      <c r="E35" s="146">
        <v>61725463.43</v>
      </c>
      <c r="F35" s="253">
        <f t="shared" si="0"/>
        <v>90.6508343892561</v>
      </c>
    </row>
    <row r="36" spans="1:6" ht="45" customHeight="1">
      <c r="A36" s="54" t="s">
        <v>638</v>
      </c>
      <c r="B36" s="203" t="s">
        <v>406</v>
      </c>
      <c r="C36" s="90"/>
      <c r="D36" s="143">
        <f>D37</f>
        <v>30780099.02</v>
      </c>
      <c r="E36" s="143">
        <f>E37</f>
        <v>27173566.17</v>
      </c>
      <c r="F36" s="252">
        <f t="shared" si="0"/>
        <v>88.28290692743848</v>
      </c>
    </row>
    <row r="37" spans="1:6" ht="45.75" customHeight="1">
      <c r="A37" s="287" t="s">
        <v>329</v>
      </c>
      <c r="B37" s="89"/>
      <c r="C37" s="151">
        <v>400</v>
      </c>
      <c r="D37" s="146">
        <v>30780099.02</v>
      </c>
      <c r="E37" s="146">
        <v>27173566.17</v>
      </c>
      <c r="F37" s="253">
        <f t="shared" si="0"/>
        <v>88.28290692743848</v>
      </c>
    </row>
    <row r="38" spans="1:6" ht="50.25" customHeight="1">
      <c r="A38" s="54" t="s">
        <v>637</v>
      </c>
      <c r="B38" s="238" t="s">
        <v>624</v>
      </c>
      <c r="C38" s="151"/>
      <c r="D38" s="143">
        <f>D39</f>
        <v>2402033.22</v>
      </c>
      <c r="E38" s="143">
        <f>E39</f>
        <v>2402033.22</v>
      </c>
      <c r="F38" s="252">
        <f t="shared" si="0"/>
        <v>100</v>
      </c>
    </row>
    <row r="39" spans="1:6" ht="48" customHeight="1">
      <c r="A39" s="287" t="s">
        <v>329</v>
      </c>
      <c r="B39" s="89"/>
      <c r="C39" s="151">
        <v>400</v>
      </c>
      <c r="D39" s="146">
        <v>2402033.22</v>
      </c>
      <c r="E39" s="146">
        <v>2402033.22</v>
      </c>
      <c r="F39" s="253">
        <f t="shared" si="0"/>
        <v>100</v>
      </c>
    </row>
    <row r="40" spans="1:6" ht="80.25" customHeight="1">
      <c r="A40" s="54" t="s">
        <v>0</v>
      </c>
      <c r="B40" s="238" t="s">
        <v>626</v>
      </c>
      <c r="C40" s="151"/>
      <c r="D40" s="143">
        <f>D41</f>
        <v>5689807.47</v>
      </c>
      <c r="E40" s="143">
        <f>E41</f>
        <v>5689807.47</v>
      </c>
      <c r="F40" s="252">
        <f t="shared" si="0"/>
        <v>100</v>
      </c>
    </row>
    <row r="41" spans="1:6" ht="48.75" customHeight="1">
      <c r="A41" s="287" t="s">
        <v>329</v>
      </c>
      <c r="B41" s="89"/>
      <c r="C41" s="151">
        <v>400</v>
      </c>
      <c r="D41" s="146">
        <v>5689807.47</v>
      </c>
      <c r="E41" s="146">
        <v>5689807.47</v>
      </c>
      <c r="F41" s="253">
        <f t="shared" si="0"/>
        <v>100</v>
      </c>
    </row>
    <row r="42" spans="1:6" ht="63" customHeight="1">
      <c r="A42" s="69" t="s">
        <v>310</v>
      </c>
      <c r="B42" s="109" t="s">
        <v>511</v>
      </c>
      <c r="C42" s="19"/>
      <c r="D42" s="104">
        <f>D43+D47</f>
        <v>702382.22</v>
      </c>
      <c r="E42" s="104">
        <f>E43+E47</f>
        <v>702382.22</v>
      </c>
      <c r="F42" s="254">
        <f t="shared" si="0"/>
        <v>100</v>
      </c>
    </row>
    <row r="43" spans="1:6" ht="49.5" customHeight="1">
      <c r="A43" s="84" t="s">
        <v>533</v>
      </c>
      <c r="B43" s="108" t="s">
        <v>386</v>
      </c>
      <c r="C43" s="19"/>
      <c r="D43" s="105">
        <f aca="true" t="shared" si="1" ref="D43:E45">D44</f>
        <v>640000</v>
      </c>
      <c r="E43" s="105">
        <f t="shared" si="1"/>
        <v>640000</v>
      </c>
      <c r="F43" s="252">
        <f t="shared" si="0"/>
        <v>100</v>
      </c>
    </row>
    <row r="44" spans="1:6" ht="33" customHeight="1">
      <c r="A44" s="84" t="s">
        <v>389</v>
      </c>
      <c r="B44" s="108" t="s">
        <v>390</v>
      </c>
      <c r="C44" s="19"/>
      <c r="D44" s="105">
        <f t="shared" si="1"/>
        <v>640000</v>
      </c>
      <c r="E44" s="105">
        <f t="shared" si="1"/>
        <v>640000</v>
      </c>
      <c r="F44" s="252">
        <f t="shared" si="0"/>
        <v>100</v>
      </c>
    </row>
    <row r="45" spans="1:6" ht="16.5" customHeight="1">
      <c r="A45" s="182" t="s">
        <v>388</v>
      </c>
      <c r="B45" s="200" t="s">
        <v>387</v>
      </c>
      <c r="C45" s="19"/>
      <c r="D45" s="105">
        <f t="shared" si="1"/>
        <v>640000</v>
      </c>
      <c r="E45" s="105">
        <f t="shared" si="1"/>
        <v>640000</v>
      </c>
      <c r="F45" s="252">
        <f t="shared" si="0"/>
        <v>100</v>
      </c>
    </row>
    <row r="46" spans="1:6" ht="33" customHeight="1">
      <c r="A46" s="75" t="s">
        <v>323</v>
      </c>
      <c r="B46" s="170"/>
      <c r="C46" s="20">
        <v>200</v>
      </c>
      <c r="D46" s="146">
        <v>640000</v>
      </c>
      <c r="E46" s="146">
        <v>640000</v>
      </c>
      <c r="F46" s="253">
        <f t="shared" si="0"/>
        <v>100</v>
      </c>
    </row>
    <row r="47" spans="1:6" ht="33" customHeight="1">
      <c r="A47" s="111" t="s">
        <v>311</v>
      </c>
      <c r="B47" s="108" t="s">
        <v>414</v>
      </c>
      <c r="C47" s="19"/>
      <c r="D47" s="105">
        <f>D49</f>
        <v>62382.22</v>
      </c>
      <c r="E47" s="105">
        <f>E49</f>
        <v>62382.22</v>
      </c>
      <c r="F47" s="252">
        <f t="shared" si="0"/>
        <v>100</v>
      </c>
    </row>
    <row r="48" spans="1:6" ht="17.25" customHeight="1">
      <c r="A48" s="111" t="s">
        <v>416</v>
      </c>
      <c r="B48" s="108" t="s">
        <v>415</v>
      </c>
      <c r="C48" s="19"/>
      <c r="D48" s="105">
        <f>D49</f>
        <v>62382.22</v>
      </c>
      <c r="E48" s="105">
        <f>E49</f>
        <v>62382.22</v>
      </c>
      <c r="F48" s="252">
        <f t="shared" si="0"/>
        <v>100</v>
      </c>
    </row>
    <row r="49" spans="1:6" ht="30" customHeight="1">
      <c r="A49" s="111" t="s">
        <v>418</v>
      </c>
      <c r="B49" s="108" t="s">
        <v>417</v>
      </c>
      <c r="C49" s="19"/>
      <c r="D49" s="105">
        <f>D50</f>
        <v>62382.22</v>
      </c>
      <c r="E49" s="105">
        <f>E50</f>
        <v>62382.22</v>
      </c>
      <c r="F49" s="252">
        <f t="shared" si="0"/>
        <v>100</v>
      </c>
    </row>
    <row r="50" spans="1:6" ht="32.25" customHeight="1">
      <c r="A50" s="75" t="s">
        <v>323</v>
      </c>
      <c r="B50" s="172"/>
      <c r="C50" s="20">
        <v>200</v>
      </c>
      <c r="D50" s="167">
        <v>62382.22</v>
      </c>
      <c r="E50" s="167">
        <v>62382.22</v>
      </c>
      <c r="F50" s="253">
        <f t="shared" si="0"/>
        <v>100</v>
      </c>
    </row>
    <row r="51" spans="1:6" ht="31.5">
      <c r="A51" s="69" t="s">
        <v>345</v>
      </c>
      <c r="B51" s="113" t="s">
        <v>445</v>
      </c>
      <c r="C51" s="19"/>
      <c r="D51" s="104">
        <f>D52+D67</f>
        <v>11102697.81</v>
      </c>
      <c r="E51" s="104">
        <f>E52+E67</f>
        <v>7210424.11</v>
      </c>
      <c r="F51" s="254">
        <f aca="true" t="shared" si="2" ref="F51:F85">E51/D51*100</f>
        <v>64.94299163493129</v>
      </c>
    </row>
    <row r="52" spans="1:6" ht="78" customHeight="1">
      <c r="A52" s="54" t="s">
        <v>347</v>
      </c>
      <c r="B52" s="184" t="s">
        <v>449</v>
      </c>
      <c r="C52" s="19"/>
      <c r="D52" s="105">
        <f>D53+D56</f>
        <v>10837697.81</v>
      </c>
      <c r="E52" s="105">
        <f>E53+E56</f>
        <v>6945424.11</v>
      </c>
      <c r="F52" s="252">
        <f t="shared" si="2"/>
        <v>64.08578862192874</v>
      </c>
    </row>
    <row r="53" spans="1:6" ht="20.25" customHeight="1">
      <c r="A53" s="182" t="s">
        <v>450</v>
      </c>
      <c r="B53" s="184" t="s">
        <v>446</v>
      </c>
      <c r="C53" s="19"/>
      <c r="D53" s="105">
        <f>D54</f>
        <v>5520000</v>
      </c>
      <c r="E53" s="105">
        <f>E54</f>
        <v>5520000</v>
      </c>
      <c r="F53" s="252">
        <f t="shared" si="2"/>
        <v>100</v>
      </c>
    </row>
    <row r="54" spans="1:6" ht="96" customHeight="1">
      <c r="A54" s="73" t="s">
        <v>348</v>
      </c>
      <c r="B54" s="184" t="s">
        <v>447</v>
      </c>
      <c r="C54" s="19"/>
      <c r="D54" s="105">
        <f>D55</f>
        <v>5520000</v>
      </c>
      <c r="E54" s="105">
        <f>E55</f>
        <v>5520000</v>
      </c>
      <c r="F54" s="252">
        <f t="shared" si="2"/>
        <v>100</v>
      </c>
    </row>
    <row r="55" spans="1:6" ht="31.5">
      <c r="A55" s="75" t="s">
        <v>327</v>
      </c>
      <c r="B55" s="170"/>
      <c r="C55" s="20">
        <v>600</v>
      </c>
      <c r="D55" s="167">
        <v>5520000</v>
      </c>
      <c r="E55" s="167">
        <v>5520000</v>
      </c>
      <c r="F55" s="253">
        <f t="shared" si="2"/>
        <v>100</v>
      </c>
    </row>
    <row r="56" spans="1:6" ht="31.5">
      <c r="A56" s="83" t="s">
        <v>584</v>
      </c>
      <c r="B56" s="184" t="s">
        <v>583</v>
      </c>
      <c r="C56" s="20"/>
      <c r="D56" s="105">
        <f>D57+D59+D61+D63</f>
        <v>5317697.8100000005</v>
      </c>
      <c r="E56" s="105">
        <f>E57+E59+E61+E63</f>
        <v>1425424.11</v>
      </c>
      <c r="F56" s="252">
        <f t="shared" si="2"/>
        <v>26.805286064196267</v>
      </c>
    </row>
    <row r="57" spans="1:6" ht="33" customHeight="1">
      <c r="A57" s="54" t="s">
        <v>558</v>
      </c>
      <c r="B57" s="184" t="s">
        <v>589</v>
      </c>
      <c r="C57" s="20"/>
      <c r="D57" s="105">
        <f>D58</f>
        <v>738808.92</v>
      </c>
      <c r="E57" s="105">
        <f>E58</f>
        <v>738808.92</v>
      </c>
      <c r="F57" s="252">
        <f t="shared" si="2"/>
        <v>100</v>
      </c>
    </row>
    <row r="58" spans="1:6" ht="31.5">
      <c r="A58" s="75" t="s">
        <v>327</v>
      </c>
      <c r="B58" s="170"/>
      <c r="C58" s="20">
        <v>600</v>
      </c>
      <c r="D58" s="167">
        <v>738808.92</v>
      </c>
      <c r="E58" s="167">
        <v>738808.92</v>
      </c>
      <c r="F58" s="253">
        <f t="shared" si="2"/>
        <v>100</v>
      </c>
    </row>
    <row r="59" spans="1:6" ht="31.5" customHeight="1">
      <c r="A59" s="83" t="s">
        <v>591</v>
      </c>
      <c r="B59" s="184" t="s">
        <v>590</v>
      </c>
      <c r="C59" s="19"/>
      <c r="D59" s="105">
        <f>D60</f>
        <v>88888.89</v>
      </c>
      <c r="E59" s="105">
        <f>E60</f>
        <v>88888.89</v>
      </c>
      <c r="F59" s="252">
        <f t="shared" si="2"/>
        <v>100</v>
      </c>
    </row>
    <row r="60" spans="1:6" ht="33" customHeight="1">
      <c r="A60" s="75" t="s">
        <v>327</v>
      </c>
      <c r="B60" s="170"/>
      <c r="C60" s="20">
        <v>600</v>
      </c>
      <c r="D60" s="167">
        <v>88888.89</v>
      </c>
      <c r="E60" s="167">
        <v>88888.89</v>
      </c>
      <c r="F60" s="252">
        <f t="shared" si="2"/>
        <v>100</v>
      </c>
    </row>
    <row r="61" spans="1:6" ht="46.5" customHeight="1">
      <c r="A61" s="54" t="s">
        <v>585</v>
      </c>
      <c r="B61" s="50" t="s">
        <v>579</v>
      </c>
      <c r="C61" s="20"/>
      <c r="D61" s="105">
        <f>D62</f>
        <v>3690000</v>
      </c>
      <c r="E61" s="105">
        <f>E62</f>
        <v>32143.8</v>
      </c>
      <c r="F61" s="252">
        <f t="shared" si="2"/>
        <v>0.8711056910569106</v>
      </c>
    </row>
    <row r="62" spans="1:6" ht="31.5">
      <c r="A62" s="75" t="s">
        <v>327</v>
      </c>
      <c r="B62" s="170"/>
      <c r="C62" s="20">
        <v>600</v>
      </c>
      <c r="D62" s="167">
        <v>3690000</v>
      </c>
      <c r="E62" s="167">
        <v>32143.8</v>
      </c>
      <c r="F62" s="253">
        <f t="shared" si="2"/>
        <v>0.8711056910569106</v>
      </c>
    </row>
    <row r="63" spans="1:6" ht="30" customHeight="1">
      <c r="A63" s="54" t="s">
        <v>586</v>
      </c>
      <c r="B63" s="50" t="s">
        <v>580</v>
      </c>
      <c r="C63" s="20"/>
      <c r="D63" s="105">
        <f>D64</f>
        <v>800000</v>
      </c>
      <c r="E63" s="105">
        <f>E64</f>
        <v>565582.5</v>
      </c>
      <c r="F63" s="252">
        <f t="shared" si="2"/>
        <v>70.6978125</v>
      </c>
    </row>
    <row r="64" spans="1:6" ht="31.5">
      <c r="A64" s="75" t="s">
        <v>327</v>
      </c>
      <c r="B64" s="170"/>
      <c r="C64" s="20">
        <v>600</v>
      </c>
      <c r="D64" s="167">
        <v>800000</v>
      </c>
      <c r="E64" s="167">
        <v>565582.5</v>
      </c>
      <c r="F64" s="253">
        <f t="shared" si="2"/>
        <v>70.6978125</v>
      </c>
    </row>
    <row r="65" spans="1:6" ht="31.5" customHeight="1">
      <c r="A65" s="73" t="s">
        <v>318</v>
      </c>
      <c r="B65" s="184" t="s">
        <v>448</v>
      </c>
      <c r="C65" s="20"/>
      <c r="D65" s="105">
        <f>D67</f>
        <v>265000</v>
      </c>
      <c r="E65" s="105">
        <f>E67</f>
        <v>265000</v>
      </c>
      <c r="F65" s="252">
        <f t="shared" si="2"/>
        <v>100</v>
      </c>
    </row>
    <row r="66" spans="1:6" ht="18" customHeight="1">
      <c r="A66" s="73" t="s">
        <v>452</v>
      </c>
      <c r="B66" s="184" t="s">
        <v>451</v>
      </c>
      <c r="C66" s="20"/>
      <c r="D66" s="105">
        <f>D68</f>
        <v>265000</v>
      </c>
      <c r="E66" s="105">
        <f>E68</f>
        <v>265000</v>
      </c>
      <c r="F66" s="252">
        <f t="shared" si="2"/>
        <v>100</v>
      </c>
    </row>
    <row r="67" spans="1:6" ht="31.5">
      <c r="A67" s="73" t="s">
        <v>454</v>
      </c>
      <c r="B67" s="184" t="s">
        <v>453</v>
      </c>
      <c r="C67" s="19"/>
      <c r="D67" s="105">
        <f>D68</f>
        <v>265000</v>
      </c>
      <c r="E67" s="105">
        <f>E68</f>
        <v>265000</v>
      </c>
      <c r="F67" s="252">
        <f t="shared" si="2"/>
        <v>100</v>
      </c>
    </row>
    <row r="68" spans="1:6" ht="32.25" customHeight="1">
      <c r="A68" s="75" t="s">
        <v>323</v>
      </c>
      <c r="B68" s="170"/>
      <c r="C68" s="20">
        <v>200</v>
      </c>
      <c r="D68" s="167">
        <v>265000</v>
      </c>
      <c r="E68" s="167">
        <v>265000</v>
      </c>
      <c r="F68" s="253">
        <f t="shared" si="2"/>
        <v>100</v>
      </c>
    </row>
    <row r="69" spans="1:6" ht="33" customHeight="1">
      <c r="A69" s="69" t="s">
        <v>316</v>
      </c>
      <c r="B69" s="113" t="s">
        <v>466</v>
      </c>
      <c r="C69" s="195"/>
      <c r="D69" s="104">
        <f>D70+D80</f>
        <v>2374519.4</v>
      </c>
      <c r="E69" s="104">
        <f>E70+E80</f>
        <v>2374519.4</v>
      </c>
      <c r="F69" s="254">
        <f t="shared" si="2"/>
        <v>100</v>
      </c>
    </row>
    <row r="70" spans="1:6" ht="36" customHeight="1">
      <c r="A70" s="73" t="s">
        <v>465</v>
      </c>
      <c r="B70" s="184" t="s">
        <v>468</v>
      </c>
      <c r="C70" s="195"/>
      <c r="D70" s="105">
        <f>D71+D77</f>
        <v>2275599.4</v>
      </c>
      <c r="E70" s="105">
        <f>E71+E77</f>
        <v>2275599.4</v>
      </c>
      <c r="F70" s="252">
        <f t="shared" si="2"/>
        <v>100</v>
      </c>
    </row>
    <row r="71" spans="1:6" ht="31.5">
      <c r="A71" s="73" t="s">
        <v>5</v>
      </c>
      <c r="B71" s="184" t="s">
        <v>467</v>
      </c>
      <c r="C71" s="195"/>
      <c r="D71" s="105">
        <f>D72+D75</f>
        <v>2161599.4</v>
      </c>
      <c r="E71" s="105">
        <f>E72+E75</f>
        <v>2161599.4</v>
      </c>
      <c r="F71" s="252">
        <f t="shared" si="2"/>
        <v>100</v>
      </c>
    </row>
    <row r="72" spans="1:6" ht="17.25" customHeight="1">
      <c r="A72" s="73" t="s">
        <v>469</v>
      </c>
      <c r="B72" s="184" t="s">
        <v>470</v>
      </c>
      <c r="C72" s="195"/>
      <c r="D72" s="105">
        <f>D73+D74</f>
        <v>594724.4</v>
      </c>
      <c r="E72" s="105">
        <f>E73+E74</f>
        <v>594724.4</v>
      </c>
      <c r="F72" s="252">
        <f t="shared" si="2"/>
        <v>100</v>
      </c>
    </row>
    <row r="73" spans="1:6" ht="33" customHeight="1">
      <c r="A73" s="75" t="s">
        <v>323</v>
      </c>
      <c r="B73" s="170"/>
      <c r="C73" s="20">
        <v>200</v>
      </c>
      <c r="D73" s="167">
        <v>203000</v>
      </c>
      <c r="E73" s="167">
        <v>203000</v>
      </c>
      <c r="F73" s="253">
        <f t="shared" si="2"/>
        <v>100</v>
      </c>
    </row>
    <row r="74" spans="1:6" ht="44.25" customHeight="1">
      <c r="A74" s="287" t="s">
        <v>329</v>
      </c>
      <c r="B74" s="239"/>
      <c r="C74" s="151">
        <v>400</v>
      </c>
      <c r="D74" s="167">
        <v>391724.4</v>
      </c>
      <c r="E74" s="167">
        <v>391724.4</v>
      </c>
      <c r="F74" s="253">
        <f t="shared" si="2"/>
        <v>100</v>
      </c>
    </row>
    <row r="75" spans="1:6" ht="33" customHeight="1">
      <c r="A75" s="73" t="s">
        <v>31</v>
      </c>
      <c r="B75" s="184" t="s">
        <v>32</v>
      </c>
      <c r="C75" s="20"/>
      <c r="D75" s="105">
        <f>D76</f>
        <v>1566875</v>
      </c>
      <c r="E75" s="105">
        <f>E76</f>
        <v>1566875</v>
      </c>
      <c r="F75" s="252">
        <f t="shared" si="2"/>
        <v>100</v>
      </c>
    </row>
    <row r="76" spans="1:6" ht="33" customHeight="1">
      <c r="A76" s="75" t="s">
        <v>33</v>
      </c>
      <c r="B76" s="298"/>
      <c r="C76" s="20">
        <v>400</v>
      </c>
      <c r="D76" s="167">
        <v>1566875</v>
      </c>
      <c r="E76" s="167">
        <v>1566875</v>
      </c>
      <c r="F76" s="253">
        <f t="shared" si="2"/>
        <v>100</v>
      </c>
    </row>
    <row r="77" spans="1:6" ht="17.25" customHeight="1">
      <c r="A77" s="83" t="s">
        <v>472</v>
      </c>
      <c r="B77" s="184" t="s">
        <v>473</v>
      </c>
      <c r="C77" s="150"/>
      <c r="D77" s="143">
        <f>D78</f>
        <v>114000</v>
      </c>
      <c r="E77" s="143">
        <f>E78</f>
        <v>114000</v>
      </c>
      <c r="F77" s="252">
        <f t="shared" si="2"/>
        <v>100</v>
      </c>
    </row>
    <row r="78" spans="1:6" ht="18.75" customHeight="1">
      <c r="A78" s="73" t="s">
        <v>469</v>
      </c>
      <c r="B78" s="184" t="s">
        <v>474</v>
      </c>
      <c r="C78" s="145"/>
      <c r="D78" s="143">
        <f>D79</f>
        <v>114000</v>
      </c>
      <c r="E78" s="143">
        <f>E79</f>
        <v>114000</v>
      </c>
      <c r="F78" s="252">
        <f t="shared" si="2"/>
        <v>100</v>
      </c>
    </row>
    <row r="79" spans="1:6" ht="31.5" customHeight="1">
      <c r="A79" s="75" t="s">
        <v>323</v>
      </c>
      <c r="B79" s="74"/>
      <c r="C79" s="145">
        <v>200</v>
      </c>
      <c r="D79" s="146">
        <v>114000</v>
      </c>
      <c r="E79" s="146">
        <v>114000</v>
      </c>
      <c r="F79" s="253">
        <f t="shared" si="2"/>
        <v>100</v>
      </c>
    </row>
    <row r="80" spans="1:6" ht="31.5">
      <c r="A80" s="83" t="s">
        <v>317</v>
      </c>
      <c r="B80" s="184" t="s">
        <v>471</v>
      </c>
      <c r="C80" s="19"/>
      <c r="D80" s="105">
        <f>D82</f>
        <v>98920</v>
      </c>
      <c r="E80" s="105">
        <f>E82</f>
        <v>98920</v>
      </c>
      <c r="F80" s="252">
        <f t="shared" si="2"/>
        <v>100</v>
      </c>
    </row>
    <row r="81" spans="1:6" ht="18" customHeight="1">
      <c r="A81" s="83" t="s">
        <v>476</v>
      </c>
      <c r="B81" s="184" t="s">
        <v>475</v>
      </c>
      <c r="C81" s="19"/>
      <c r="D81" s="105">
        <f>D82</f>
        <v>98920</v>
      </c>
      <c r="E81" s="105">
        <f>E82</f>
        <v>98920</v>
      </c>
      <c r="F81" s="252">
        <f t="shared" si="2"/>
        <v>100</v>
      </c>
    </row>
    <row r="82" spans="1:6" ht="30.75" customHeight="1">
      <c r="A82" s="83" t="s">
        <v>478</v>
      </c>
      <c r="B82" s="184" t="s">
        <v>477</v>
      </c>
      <c r="C82" s="19"/>
      <c r="D82" s="105">
        <f>D83</f>
        <v>98920</v>
      </c>
      <c r="E82" s="105">
        <f>E83</f>
        <v>98920</v>
      </c>
      <c r="F82" s="252">
        <f t="shared" si="2"/>
        <v>100</v>
      </c>
    </row>
    <row r="83" spans="1:6" ht="31.5">
      <c r="A83" s="86" t="s">
        <v>327</v>
      </c>
      <c r="B83" s="170"/>
      <c r="C83" s="20">
        <v>600</v>
      </c>
      <c r="D83" s="167">
        <v>98920</v>
      </c>
      <c r="E83" s="167">
        <v>98920</v>
      </c>
      <c r="F83" s="253">
        <f t="shared" si="2"/>
        <v>100</v>
      </c>
    </row>
    <row r="84" spans="1:6" ht="33" customHeight="1">
      <c r="A84" s="69" t="s">
        <v>603</v>
      </c>
      <c r="B84" s="113" t="s">
        <v>407</v>
      </c>
      <c r="C84" s="19"/>
      <c r="D84" s="157">
        <f>D85+D91+D106+D111+D117+D100</f>
        <v>31245465.6</v>
      </c>
      <c r="E84" s="157">
        <f>E85+E91+E106+E111+E117+E100</f>
        <v>18444437.950000003</v>
      </c>
      <c r="F84" s="254">
        <f t="shared" si="2"/>
        <v>59.030766851494775</v>
      </c>
    </row>
    <row r="85" spans="1:6" ht="31.5">
      <c r="A85" s="73" t="s">
        <v>344</v>
      </c>
      <c r="B85" s="184" t="s">
        <v>495</v>
      </c>
      <c r="C85" s="19"/>
      <c r="D85" s="155">
        <f>D87</f>
        <v>5391815.45</v>
      </c>
      <c r="E85" s="155">
        <f>E87</f>
        <v>5310321.2</v>
      </c>
      <c r="F85" s="252">
        <f t="shared" si="2"/>
        <v>98.48855639152116</v>
      </c>
    </row>
    <row r="86" spans="1:6" ht="47.25">
      <c r="A86" s="73" t="s">
        <v>498</v>
      </c>
      <c r="B86" s="184" t="s">
        <v>497</v>
      </c>
      <c r="C86" s="19"/>
      <c r="D86" s="155">
        <f>D87</f>
        <v>5391815.45</v>
      </c>
      <c r="E86" s="155">
        <f>E87</f>
        <v>5310321.2</v>
      </c>
      <c r="F86" s="252">
        <f aca="true" t="shared" si="3" ref="F86:F124">E86/D86*100</f>
        <v>98.48855639152116</v>
      </c>
    </row>
    <row r="87" spans="1:6" ht="33" customHeight="1">
      <c r="A87" s="73" t="s">
        <v>346</v>
      </c>
      <c r="B87" s="184" t="s">
        <v>496</v>
      </c>
      <c r="C87" s="19"/>
      <c r="D87" s="155">
        <f>D88+D89+D90</f>
        <v>5391815.45</v>
      </c>
      <c r="E87" s="155">
        <f>E88+E89+E90</f>
        <v>5310321.2</v>
      </c>
      <c r="F87" s="252">
        <f t="shared" si="3"/>
        <v>98.48855639152116</v>
      </c>
    </row>
    <row r="88" spans="1:6" ht="63" customHeight="1">
      <c r="A88" s="152" t="s">
        <v>324</v>
      </c>
      <c r="B88" s="113"/>
      <c r="C88" s="153">
        <v>100</v>
      </c>
      <c r="D88" s="173">
        <v>4594515.45</v>
      </c>
      <c r="E88" s="173">
        <v>4515215.45</v>
      </c>
      <c r="F88" s="253">
        <f t="shared" si="3"/>
        <v>98.27402909266526</v>
      </c>
    </row>
    <row r="89" spans="1:6" ht="31.5" customHeight="1">
      <c r="A89" s="75" t="s">
        <v>323</v>
      </c>
      <c r="B89" s="113"/>
      <c r="C89" s="145">
        <v>200</v>
      </c>
      <c r="D89" s="173">
        <v>789443.84</v>
      </c>
      <c r="E89" s="173">
        <v>787249.59</v>
      </c>
      <c r="F89" s="253">
        <f t="shared" si="3"/>
        <v>99.7220511594593</v>
      </c>
    </row>
    <row r="90" spans="1:6" ht="18" customHeight="1">
      <c r="A90" s="75" t="s">
        <v>325</v>
      </c>
      <c r="B90" s="113"/>
      <c r="C90" s="153">
        <v>800</v>
      </c>
      <c r="D90" s="173">
        <v>7856.16</v>
      </c>
      <c r="E90" s="173">
        <v>7856.16</v>
      </c>
      <c r="F90" s="253">
        <f t="shared" si="3"/>
        <v>100</v>
      </c>
    </row>
    <row r="91" spans="1:6" ht="31.5">
      <c r="A91" s="73" t="s">
        <v>486</v>
      </c>
      <c r="B91" s="184" t="s">
        <v>487</v>
      </c>
      <c r="C91" s="78"/>
      <c r="D91" s="143">
        <f>D92+D97</f>
        <v>14593427.16</v>
      </c>
      <c r="E91" s="143">
        <f>E92+E97</f>
        <v>9648893.76</v>
      </c>
      <c r="F91" s="252">
        <f t="shared" si="3"/>
        <v>66.11807942172234</v>
      </c>
    </row>
    <row r="92" spans="1:6" ht="49.5" customHeight="1">
      <c r="A92" s="205" t="s">
        <v>514</v>
      </c>
      <c r="B92" s="184" t="s">
        <v>488</v>
      </c>
      <c r="C92" s="78"/>
      <c r="D92" s="143">
        <f>D93+D95</f>
        <v>6961581.5</v>
      </c>
      <c r="E92" s="143">
        <f>E93+E95</f>
        <v>2021315.82</v>
      </c>
      <c r="F92" s="252">
        <f t="shared" si="3"/>
        <v>29.03529636189708</v>
      </c>
    </row>
    <row r="93" spans="1:6" ht="15.75">
      <c r="A93" s="9" t="s">
        <v>490</v>
      </c>
      <c r="B93" s="184" t="s">
        <v>489</v>
      </c>
      <c r="C93" s="78"/>
      <c r="D93" s="143">
        <f>D94</f>
        <v>2039181.5</v>
      </c>
      <c r="E93" s="143">
        <f>E94</f>
        <v>2021315.82</v>
      </c>
      <c r="F93" s="252">
        <f t="shared" si="3"/>
        <v>99.12387985081268</v>
      </c>
    </row>
    <row r="94" spans="1:6" ht="31.5" customHeight="1">
      <c r="A94" s="75" t="s">
        <v>323</v>
      </c>
      <c r="B94" s="74"/>
      <c r="C94" s="145">
        <v>200</v>
      </c>
      <c r="D94" s="146">
        <v>2039181.5</v>
      </c>
      <c r="E94" s="146">
        <v>2021315.82</v>
      </c>
      <c r="F94" s="253">
        <f t="shared" si="3"/>
        <v>99.12387985081268</v>
      </c>
    </row>
    <row r="95" spans="1:6" ht="31.5" customHeight="1">
      <c r="A95" s="83" t="s">
        <v>34</v>
      </c>
      <c r="B95" s="184" t="s">
        <v>35</v>
      </c>
      <c r="C95" s="145"/>
      <c r="D95" s="143">
        <f>D96</f>
        <v>4922400</v>
      </c>
      <c r="E95" s="146"/>
      <c r="F95" s="253"/>
    </row>
    <row r="96" spans="1:6" ht="31.5" customHeight="1">
      <c r="A96" s="75" t="s">
        <v>36</v>
      </c>
      <c r="B96" s="74"/>
      <c r="C96" s="145">
        <v>200</v>
      </c>
      <c r="D96" s="146">
        <v>4922400</v>
      </c>
      <c r="E96" s="146"/>
      <c r="F96" s="253"/>
    </row>
    <row r="97" spans="1:6" ht="30.75" customHeight="1">
      <c r="A97" s="201" t="s">
        <v>492</v>
      </c>
      <c r="B97" s="184" t="s">
        <v>491</v>
      </c>
      <c r="C97" s="145"/>
      <c r="D97" s="143">
        <f>D98</f>
        <v>7631845.66</v>
      </c>
      <c r="E97" s="143">
        <f>E98</f>
        <v>7627577.94</v>
      </c>
      <c r="F97" s="252">
        <f t="shared" si="3"/>
        <v>99.94408010604344</v>
      </c>
    </row>
    <row r="98" spans="1:6" ht="18" customHeight="1">
      <c r="A98" s="182" t="s">
        <v>494</v>
      </c>
      <c r="B98" s="184" t="s">
        <v>493</v>
      </c>
      <c r="C98" s="133"/>
      <c r="D98" s="143">
        <f>D99</f>
        <v>7631845.66</v>
      </c>
      <c r="E98" s="143">
        <f>E99</f>
        <v>7627577.94</v>
      </c>
      <c r="F98" s="252">
        <f t="shared" si="3"/>
        <v>99.94408010604344</v>
      </c>
    </row>
    <row r="99" spans="1:6" ht="32.25" customHeight="1">
      <c r="A99" s="75" t="s">
        <v>323</v>
      </c>
      <c r="B99" s="74"/>
      <c r="C99" s="145">
        <v>200</v>
      </c>
      <c r="D99" s="146">
        <v>7631845.66</v>
      </c>
      <c r="E99" s="146">
        <v>7627577.94</v>
      </c>
      <c r="F99" s="253">
        <f t="shared" si="3"/>
        <v>99.94408010604344</v>
      </c>
    </row>
    <row r="100" spans="1:6" ht="17.25" customHeight="1">
      <c r="A100" s="73" t="s">
        <v>343</v>
      </c>
      <c r="B100" s="197" t="s">
        <v>427</v>
      </c>
      <c r="C100" s="185"/>
      <c r="D100" s="143">
        <f>D101</f>
        <v>168409.3</v>
      </c>
      <c r="E100" s="143">
        <f>E101</f>
        <v>168409.3</v>
      </c>
      <c r="F100" s="252">
        <f t="shared" si="3"/>
        <v>100</v>
      </c>
    </row>
    <row r="101" spans="1:6" ht="15.75">
      <c r="A101" s="73" t="s">
        <v>432</v>
      </c>
      <c r="B101" s="197" t="s">
        <v>428</v>
      </c>
      <c r="C101" s="185"/>
      <c r="D101" s="143">
        <f>D102+D104</f>
        <v>168409.3</v>
      </c>
      <c r="E101" s="143">
        <f>E102+E104</f>
        <v>168409.3</v>
      </c>
      <c r="F101" s="252">
        <f t="shared" si="3"/>
        <v>100</v>
      </c>
    </row>
    <row r="102" spans="1:6" ht="15.75">
      <c r="A102" s="73" t="s">
        <v>413</v>
      </c>
      <c r="B102" s="197" t="s">
        <v>429</v>
      </c>
      <c r="C102" s="185"/>
      <c r="D102" s="143">
        <f>D103</f>
        <v>99996.3</v>
      </c>
      <c r="E102" s="143">
        <f>E103</f>
        <v>99996.3</v>
      </c>
      <c r="F102" s="252">
        <f t="shared" si="3"/>
        <v>100</v>
      </c>
    </row>
    <row r="103" spans="1:6" ht="15.75">
      <c r="A103" s="181" t="s">
        <v>326</v>
      </c>
      <c r="B103" s="74"/>
      <c r="C103" s="76">
        <v>500</v>
      </c>
      <c r="D103" s="146">
        <v>99996.3</v>
      </c>
      <c r="E103" s="146">
        <v>99996.3</v>
      </c>
      <c r="F103" s="253">
        <f t="shared" si="3"/>
        <v>100</v>
      </c>
    </row>
    <row r="104" spans="1:6" ht="31.5">
      <c r="A104" s="212" t="s">
        <v>81</v>
      </c>
      <c r="B104" s="197" t="s">
        <v>71</v>
      </c>
      <c r="C104" s="76"/>
      <c r="D104" s="143">
        <f>D105</f>
        <v>68413</v>
      </c>
      <c r="E104" s="143">
        <f>E105</f>
        <v>68413</v>
      </c>
      <c r="F104" s="252">
        <f t="shared" si="3"/>
        <v>100</v>
      </c>
    </row>
    <row r="105" spans="1:6" ht="15.75">
      <c r="A105" s="181" t="s">
        <v>326</v>
      </c>
      <c r="B105" s="74"/>
      <c r="C105" s="76">
        <v>500</v>
      </c>
      <c r="D105" s="146">
        <v>68413</v>
      </c>
      <c r="E105" s="146">
        <v>68413</v>
      </c>
      <c r="F105" s="253">
        <f t="shared" si="3"/>
        <v>100</v>
      </c>
    </row>
    <row r="106" spans="1:6" ht="28.5" customHeight="1">
      <c r="A106" s="73" t="s">
        <v>430</v>
      </c>
      <c r="B106" s="197" t="s">
        <v>411</v>
      </c>
      <c r="C106" s="185"/>
      <c r="D106" s="143">
        <f>D107</f>
        <v>1040285.09</v>
      </c>
      <c r="E106" s="143">
        <f>E107</f>
        <v>1040285.09</v>
      </c>
      <c r="F106" s="252">
        <f t="shared" si="3"/>
        <v>100</v>
      </c>
    </row>
    <row r="107" spans="1:6" ht="15.75">
      <c r="A107" s="73" t="s">
        <v>431</v>
      </c>
      <c r="B107" s="197" t="s">
        <v>434</v>
      </c>
      <c r="C107" s="185"/>
      <c r="D107" s="143">
        <f>D108</f>
        <v>1040285.09</v>
      </c>
      <c r="E107" s="143">
        <f>E108</f>
        <v>1040285.09</v>
      </c>
      <c r="F107" s="252">
        <f t="shared" si="3"/>
        <v>100</v>
      </c>
    </row>
    <row r="108" spans="1:6" ht="15.75">
      <c r="A108" s="73" t="s">
        <v>433</v>
      </c>
      <c r="B108" s="197" t="s">
        <v>516</v>
      </c>
      <c r="C108" s="185"/>
      <c r="D108" s="143">
        <f>D110+D109</f>
        <v>1040285.09</v>
      </c>
      <c r="E108" s="143">
        <f>E110+E109</f>
        <v>1040285.09</v>
      </c>
      <c r="F108" s="252">
        <f t="shared" si="3"/>
        <v>100</v>
      </c>
    </row>
    <row r="109" spans="1:6" ht="31.5">
      <c r="A109" s="75" t="s">
        <v>36</v>
      </c>
      <c r="B109" s="74"/>
      <c r="C109" s="145">
        <v>200</v>
      </c>
      <c r="D109" s="146">
        <v>6785.09</v>
      </c>
      <c r="E109" s="146">
        <v>6785.09</v>
      </c>
      <c r="F109" s="253">
        <f t="shared" si="3"/>
        <v>100</v>
      </c>
    </row>
    <row r="110" spans="1:6" ht="15.75">
      <c r="A110" s="181" t="s">
        <v>326</v>
      </c>
      <c r="B110" s="74"/>
      <c r="C110" s="76">
        <v>500</v>
      </c>
      <c r="D110" s="146">
        <v>1033500</v>
      </c>
      <c r="E110" s="146">
        <v>1033500</v>
      </c>
      <c r="F110" s="253">
        <f t="shared" si="3"/>
        <v>100</v>
      </c>
    </row>
    <row r="111" spans="1:6" ht="30.75" customHeight="1">
      <c r="A111" s="73" t="s">
        <v>364</v>
      </c>
      <c r="B111" s="184" t="s">
        <v>412</v>
      </c>
      <c r="C111" s="90"/>
      <c r="D111" s="143">
        <f>D113+D115</f>
        <v>1846628.6</v>
      </c>
      <c r="E111" s="143">
        <f>E113+E115</f>
        <v>1846628.6</v>
      </c>
      <c r="F111" s="252">
        <f t="shared" si="3"/>
        <v>100</v>
      </c>
    </row>
    <row r="112" spans="1:6" ht="17.25" customHeight="1">
      <c r="A112" s="84" t="s">
        <v>408</v>
      </c>
      <c r="B112" s="184" t="s">
        <v>424</v>
      </c>
      <c r="C112" s="90"/>
      <c r="D112" s="143">
        <f>D113+D115</f>
        <v>1846628.6</v>
      </c>
      <c r="E112" s="143">
        <f>E113+E115</f>
        <v>1846628.6</v>
      </c>
      <c r="F112" s="252">
        <f t="shared" si="3"/>
        <v>100</v>
      </c>
    </row>
    <row r="113" spans="1:6" ht="31.5">
      <c r="A113" s="182" t="s">
        <v>409</v>
      </c>
      <c r="B113" s="196" t="s">
        <v>425</v>
      </c>
      <c r="C113" s="90"/>
      <c r="D113" s="143">
        <f>D114</f>
        <v>786357.36</v>
      </c>
      <c r="E113" s="143">
        <f>E114</f>
        <v>786357.36</v>
      </c>
      <c r="F113" s="252">
        <f t="shared" si="3"/>
        <v>100</v>
      </c>
    </row>
    <row r="114" spans="1:6" ht="30.75" customHeight="1">
      <c r="A114" s="75" t="s">
        <v>323</v>
      </c>
      <c r="B114" s="74"/>
      <c r="C114" s="145">
        <v>200</v>
      </c>
      <c r="D114" s="146">
        <v>786357.36</v>
      </c>
      <c r="E114" s="146">
        <v>786357.36</v>
      </c>
      <c r="F114" s="253">
        <f t="shared" si="3"/>
        <v>100</v>
      </c>
    </row>
    <row r="115" spans="1:6" ht="47.25" customHeight="1">
      <c r="A115" s="54" t="s">
        <v>410</v>
      </c>
      <c r="B115" s="184" t="s">
        <v>426</v>
      </c>
      <c r="C115" s="90"/>
      <c r="D115" s="143">
        <f>D116</f>
        <v>1060271.24</v>
      </c>
      <c r="E115" s="143">
        <f>E116</f>
        <v>1060271.24</v>
      </c>
      <c r="F115" s="252">
        <f t="shared" si="3"/>
        <v>100</v>
      </c>
    </row>
    <row r="116" spans="1:6" ht="31.5" customHeight="1">
      <c r="A116" s="75" t="s">
        <v>323</v>
      </c>
      <c r="B116" s="74"/>
      <c r="C116" s="145">
        <v>200</v>
      </c>
      <c r="D116" s="146">
        <v>1060271.24</v>
      </c>
      <c r="E116" s="146">
        <v>1060271.24</v>
      </c>
      <c r="F116" s="253">
        <f t="shared" si="3"/>
        <v>100</v>
      </c>
    </row>
    <row r="117" spans="1:6" ht="31.5" customHeight="1">
      <c r="A117" s="194" t="s">
        <v>97</v>
      </c>
      <c r="B117" s="184" t="s">
        <v>98</v>
      </c>
      <c r="C117" s="90"/>
      <c r="D117" s="143">
        <f>D118</f>
        <v>8204900</v>
      </c>
      <c r="E117" s="143">
        <f>E118</f>
        <v>429900</v>
      </c>
      <c r="F117" s="252">
        <f aca="true" t="shared" si="4" ref="F117:F122">E117/D117*100</f>
        <v>5.239551975039306</v>
      </c>
    </row>
    <row r="118" spans="1:6" ht="31.5" customHeight="1">
      <c r="A118" s="83" t="s">
        <v>99</v>
      </c>
      <c r="B118" s="184" t="s">
        <v>100</v>
      </c>
      <c r="C118" s="90"/>
      <c r="D118" s="143">
        <f>D119+D121</f>
        <v>8204900</v>
      </c>
      <c r="E118" s="143">
        <f>E119+E121</f>
        <v>429900</v>
      </c>
      <c r="F118" s="252">
        <f t="shared" si="4"/>
        <v>5.239551975039306</v>
      </c>
    </row>
    <row r="119" spans="1:6" ht="31.5" customHeight="1">
      <c r="A119" s="83" t="s">
        <v>101</v>
      </c>
      <c r="B119" s="184" t="s">
        <v>102</v>
      </c>
      <c r="C119" s="90"/>
      <c r="D119" s="143">
        <f>D120</f>
        <v>429900</v>
      </c>
      <c r="E119" s="143">
        <f>E120</f>
        <v>429900</v>
      </c>
      <c r="F119" s="252">
        <f t="shared" si="4"/>
        <v>100</v>
      </c>
    </row>
    <row r="120" spans="1:6" ht="19.5" customHeight="1">
      <c r="A120" s="181" t="s">
        <v>326</v>
      </c>
      <c r="B120" s="184"/>
      <c r="C120" s="76">
        <v>500</v>
      </c>
      <c r="D120" s="77">
        <v>429900</v>
      </c>
      <c r="E120" s="77">
        <v>429900</v>
      </c>
      <c r="F120" s="318">
        <f t="shared" si="4"/>
        <v>100</v>
      </c>
    </row>
    <row r="121" spans="1:6" ht="31.5" customHeight="1">
      <c r="A121" s="83" t="s">
        <v>82</v>
      </c>
      <c r="B121" s="197" t="s">
        <v>96</v>
      </c>
      <c r="C121" s="90"/>
      <c r="D121" s="143">
        <f>D122</f>
        <v>7775000</v>
      </c>
      <c r="E121" s="146"/>
      <c r="F121" s="252">
        <f t="shared" si="4"/>
        <v>0</v>
      </c>
    </row>
    <row r="122" spans="1:6" ht="19.5" customHeight="1">
      <c r="A122" s="181" t="s">
        <v>326</v>
      </c>
      <c r="B122" s="74"/>
      <c r="C122" s="76">
        <v>500</v>
      </c>
      <c r="D122" s="146">
        <v>7775000</v>
      </c>
      <c r="E122" s="146"/>
      <c r="F122" s="253">
        <f t="shared" si="4"/>
        <v>0</v>
      </c>
    </row>
    <row r="123" spans="1:6" ht="48" customHeight="1">
      <c r="A123" s="69" t="s">
        <v>314</v>
      </c>
      <c r="B123" s="120" t="s">
        <v>395</v>
      </c>
      <c r="C123" s="71"/>
      <c r="D123" s="147">
        <f>D124+D132</f>
        <v>8068000</v>
      </c>
      <c r="E123" s="147">
        <f>E124+E132</f>
        <v>7591805.45</v>
      </c>
      <c r="F123" s="254">
        <f t="shared" si="3"/>
        <v>94.09773735746157</v>
      </c>
    </row>
    <row r="124" spans="1:6" ht="47.25">
      <c r="A124" s="73" t="s">
        <v>6</v>
      </c>
      <c r="B124" s="184" t="s">
        <v>396</v>
      </c>
      <c r="C124" s="71"/>
      <c r="D124" s="143">
        <f>D125</f>
        <v>4628000</v>
      </c>
      <c r="E124" s="143">
        <f>E125</f>
        <v>4151805.45</v>
      </c>
      <c r="F124" s="252">
        <f t="shared" si="3"/>
        <v>89.71057584269664</v>
      </c>
    </row>
    <row r="125" spans="1:6" ht="32.25" customHeight="1">
      <c r="A125" s="73" t="s">
        <v>398</v>
      </c>
      <c r="B125" s="184" t="s">
        <v>397</v>
      </c>
      <c r="C125" s="71"/>
      <c r="D125" s="143">
        <f>D126+D130+D128</f>
        <v>4628000</v>
      </c>
      <c r="E125" s="143">
        <f>E126+E130+E128</f>
        <v>4151805.45</v>
      </c>
      <c r="F125" s="252">
        <f aca="true" t="shared" si="5" ref="F125:F160">E125/D125*100</f>
        <v>89.71057584269664</v>
      </c>
    </row>
    <row r="126" spans="1:6" ht="31.5">
      <c r="A126" s="73" t="s">
        <v>399</v>
      </c>
      <c r="B126" s="184" t="s">
        <v>400</v>
      </c>
      <c r="C126" s="71"/>
      <c r="D126" s="143">
        <f>D127</f>
        <v>378000</v>
      </c>
      <c r="E126" s="143">
        <f>E127</f>
        <v>378000</v>
      </c>
      <c r="F126" s="252">
        <f t="shared" si="5"/>
        <v>100</v>
      </c>
    </row>
    <row r="127" spans="1:6" ht="33" customHeight="1">
      <c r="A127" s="75" t="s">
        <v>327</v>
      </c>
      <c r="B127" s="74"/>
      <c r="C127" s="145">
        <v>600</v>
      </c>
      <c r="D127" s="146">
        <v>378000</v>
      </c>
      <c r="E127" s="146">
        <v>378000</v>
      </c>
      <c r="F127" s="253">
        <f t="shared" si="5"/>
        <v>100</v>
      </c>
    </row>
    <row r="128" spans="1:6" ht="78" customHeight="1">
      <c r="A128" s="83" t="s">
        <v>103</v>
      </c>
      <c r="B128" s="184" t="s">
        <v>104</v>
      </c>
      <c r="C128" s="145"/>
      <c r="D128" s="143">
        <f>D129</f>
        <v>3400000</v>
      </c>
      <c r="E128" s="143">
        <f>E129</f>
        <v>2923805.45</v>
      </c>
      <c r="F128" s="252">
        <f t="shared" si="5"/>
        <v>85.99427794117648</v>
      </c>
    </row>
    <row r="129" spans="1:6" ht="18.75" customHeight="1">
      <c r="A129" s="75" t="s">
        <v>325</v>
      </c>
      <c r="B129" s="113"/>
      <c r="C129" s="153">
        <v>800</v>
      </c>
      <c r="D129" s="146">
        <v>3400000</v>
      </c>
      <c r="E129" s="146">
        <v>2923805.45</v>
      </c>
      <c r="F129" s="253">
        <f t="shared" si="5"/>
        <v>85.99427794117648</v>
      </c>
    </row>
    <row r="130" spans="1:6" ht="48" customHeight="1">
      <c r="A130" s="83" t="s">
        <v>83</v>
      </c>
      <c r="B130" s="184" t="s">
        <v>73</v>
      </c>
      <c r="C130" s="145"/>
      <c r="D130" s="143">
        <f>D131</f>
        <v>850000</v>
      </c>
      <c r="E130" s="143">
        <f>E131</f>
        <v>850000</v>
      </c>
      <c r="F130" s="252">
        <f t="shared" si="5"/>
        <v>100</v>
      </c>
    </row>
    <row r="131" spans="1:6" ht="33" customHeight="1">
      <c r="A131" s="75" t="s">
        <v>327</v>
      </c>
      <c r="B131" s="74"/>
      <c r="C131" s="145">
        <v>600</v>
      </c>
      <c r="D131" s="146">
        <v>850000</v>
      </c>
      <c r="E131" s="146">
        <v>850000</v>
      </c>
      <c r="F131" s="253">
        <f t="shared" si="5"/>
        <v>100</v>
      </c>
    </row>
    <row r="132" spans="1:6" ht="63" customHeight="1">
      <c r="A132" s="54" t="s">
        <v>606</v>
      </c>
      <c r="B132" s="184" t="s">
        <v>421</v>
      </c>
      <c r="C132" s="95"/>
      <c r="D132" s="143">
        <f>D134</f>
        <v>3440000</v>
      </c>
      <c r="E132" s="143">
        <f>E134</f>
        <v>3440000</v>
      </c>
      <c r="F132" s="252">
        <f t="shared" si="5"/>
        <v>100</v>
      </c>
    </row>
    <row r="133" spans="1:6" ht="31.5">
      <c r="A133" s="54" t="s">
        <v>401</v>
      </c>
      <c r="B133" s="184" t="s">
        <v>422</v>
      </c>
      <c r="C133" s="95"/>
      <c r="D133" s="143">
        <f>D134</f>
        <v>3440000</v>
      </c>
      <c r="E133" s="143">
        <f>E134</f>
        <v>3440000</v>
      </c>
      <c r="F133" s="252">
        <f t="shared" si="5"/>
        <v>100</v>
      </c>
    </row>
    <row r="134" spans="1:6" ht="31.5">
      <c r="A134" s="54" t="s">
        <v>349</v>
      </c>
      <c r="B134" s="184" t="s">
        <v>423</v>
      </c>
      <c r="C134" s="76"/>
      <c r="D134" s="143">
        <f>D135</f>
        <v>3440000</v>
      </c>
      <c r="E134" s="143">
        <f>E135</f>
        <v>3440000</v>
      </c>
      <c r="F134" s="252">
        <f t="shared" si="5"/>
        <v>100</v>
      </c>
    </row>
    <row r="135" spans="1:6" ht="31.5">
      <c r="A135" s="75" t="s">
        <v>327</v>
      </c>
      <c r="B135" s="74"/>
      <c r="C135" s="145">
        <v>600</v>
      </c>
      <c r="D135" s="146">
        <v>3440000</v>
      </c>
      <c r="E135" s="146">
        <v>3440000</v>
      </c>
      <c r="F135" s="253">
        <f t="shared" si="5"/>
        <v>100</v>
      </c>
    </row>
    <row r="136" spans="1:6" ht="47.25" customHeight="1">
      <c r="A136" s="69" t="s">
        <v>313</v>
      </c>
      <c r="B136" s="113" t="s">
        <v>391</v>
      </c>
      <c r="C136" s="71"/>
      <c r="D136" s="142">
        <f>D137+D148</f>
        <v>26181375.52</v>
      </c>
      <c r="E136" s="142">
        <f>E137+E148</f>
        <v>23595452.31</v>
      </c>
      <c r="F136" s="254">
        <f t="shared" si="5"/>
        <v>90.12304296989817</v>
      </c>
    </row>
    <row r="137" spans="1:6" ht="33.75" customHeight="1">
      <c r="A137" s="73" t="s">
        <v>480</v>
      </c>
      <c r="B137" s="184" t="s">
        <v>481</v>
      </c>
      <c r="C137" s="78"/>
      <c r="D137" s="139">
        <f>D138+D141</f>
        <v>25281375.52</v>
      </c>
      <c r="E137" s="139">
        <f>E138+E141</f>
        <v>22695452.31</v>
      </c>
      <c r="F137" s="252">
        <f t="shared" si="5"/>
        <v>89.77142992890444</v>
      </c>
    </row>
    <row r="138" spans="1:6" ht="31.5">
      <c r="A138" s="84" t="s">
        <v>483</v>
      </c>
      <c r="B138" s="184" t="s">
        <v>482</v>
      </c>
      <c r="C138" s="78"/>
      <c r="D138" s="139">
        <f>D139</f>
        <v>489139.9</v>
      </c>
      <c r="E138" s="139">
        <f>E139</f>
        <v>489139.9</v>
      </c>
      <c r="F138" s="252">
        <f t="shared" si="5"/>
        <v>100</v>
      </c>
    </row>
    <row r="139" spans="1:6" ht="15.75">
      <c r="A139" s="186" t="s">
        <v>484</v>
      </c>
      <c r="B139" s="184" t="s">
        <v>485</v>
      </c>
      <c r="C139" s="78"/>
      <c r="D139" s="139">
        <f>D140</f>
        <v>489139.9</v>
      </c>
      <c r="E139" s="139">
        <f>E140</f>
        <v>489139.9</v>
      </c>
      <c r="F139" s="252">
        <f t="shared" si="5"/>
        <v>100</v>
      </c>
    </row>
    <row r="140" spans="1:6" ht="32.25" customHeight="1">
      <c r="A140" s="75" t="s">
        <v>323</v>
      </c>
      <c r="B140" s="74"/>
      <c r="C140" s="145">
        <v>200</v>
      </c>
      <c r="D140" s="161">
        <v>489139.9</v>
      </c>
      <c r="E140" s="161">
        <v>489139.9</v>
      </c>
      <c r="F140" s="253">
        <f t="shared" si="5"/>
        <v>100</v>
      </c>
    </row>
    <row r="141" spans="1:6" ht="48" customHeight="1">
      <c r="A141" s="83" t="s">
        <v>563</v>
      </c>
      <c r="B141" s="184" t="s">
        <v>499</v>
      </c>
      <c r="C141" s="145"/>
      <c r="D141" s="139">
        <f>D143+D144+D146</f>
        <v>24792235.62</v>
      </c>
      <c r="E141" s="139">
        <f>E143+E144+E146</f>
        <v>22206312.41</v>
      </c>
      <c r="F141" s="252">
        <f t="shared" si="5"/>
        <v>89.56962474205461</v>
      </c>
    </row>
    <row r="142" spans="1:6" ht="18.75" customHeight="1">
      <c r="A142" s="83" t="s">
        <v>484</v>
      </c>
      <c r="B142" s="184" t="s">
        <v>500</v>
      </c>
      <c r="C142" s="145"/>
      <c r="D142" s="139">
        <f>D143</f>
        <v>7047293.62</v>
      </c>
      <c r="E142" s="139">
        <f>E143</f>
        <v>7047293.62</v>
      </c>
      <c r="F142" s="252">
        <f t="shared" si="5"/>
        <v>100</v>
      </c>
    </row>
    <row r="143" spans="1:6" ht="30" customHeight="1">
      <c r="A143" s="75" t="s">
        <v>323</v>
      </c>
      <c r="B143" s="74"/>
      <c r="C143" s="145">
        <v>200</v>
      </c>
      <c r="D143" s="161">
        <v>7047293.62</v>
      </c>
      <c r="E143" s="161">
        <v>7047293.62</v>
      </c>
      <c r="F143" s="253">
        <f t="shared" si="5"/>
        <v>100</v>
      </c>
    </row>
    <row r="144" spans="1:6" ht="31.5">
      <c r="A144" s="54" t="s">
        <v>559</v>
      </c>
      <c r="B144" s="50" t="s">
        <v>560</v>
      </c>
      <c r="C144" s="145"/>
      <c r="D144" s="139">
        <f>D145</f>
        <v>8510527</v>
      </c>
      <c r="E144" s="139">
        <f>E145</f>
        <v>8510526.65</v>
      </c>
      <c r="F144" s="252">
        <f t="shared" si="5"/>
        <v>99.99999588744622</v>
      </c>
    </row>
    <row r="145" spans="1:6" ht="33" customHeight="1">
      <c r="A145" s="75" t="s">
        <v>323</v>
      </c>
      <c r="B145" s="227"/>
      <c r="C145" s="145">
        <v>200</v>
      </c>
      <c r="D145" s="161">
        <v>8510527</v>
      </c>
      <c r="E145" s="161">
        <v>8510526.65</v>
      </c>
      <c r="F145" s="252">
        <f t="shared" si="5"/>
        <v>99.99999588744622</v>
      </c>
    </row>
    <row r="146" spans="1:6" ht="45" customHeight="1">
      <c r="A146" s="54" t="s">
        <v>561</v>
      </c>
      <c r="B146" s="228" t="s">
        <v>562</v>
      </c>
      <c r="C146" s="229"/>
      <c r="D146" s="139">
        <f>D147</f>
        <v>9234415</v>
      </c>
      <c r="E146" s="139">
        <f>E147</f>
        <v>6648492.14</v>
      </c>
      <c r="F146" s="252">
        <f t="shared" si="5"/>
        <v>71.99689574271895</v>
      </c>
    </row>
    <row r="147" spans="1:6" ht="30" customHeight="1">
      <c r="A147" s="75" t="s">
        <v>323</v>
      </c>
      <c r="B147" s="230"/>
      <c r="C147" s="145">
        <v>200</v>
      </c>
      <c r="D147" s="161">
        <v>9234415</v>
      </c>
      <c r="E147" s="161">
        <v>6648492.14</v>
      </c>
      <c r="F147" s="253">
        <f t="shared" si="5"/>
        <v>71.99689574271895</v>
      </c>
    </row>
    <row r="148" spans="1:6" ht="47.25" customHeight="1">
      <c r="A148" s="73" t="s">
        <v>312</v>
      </c>
      <c r="B148" s="184" t="s">
        <v>392</v>
      </c>
      <c r="C148" s="71"/>
      <c r="D148" s="143">
        <f>D150</f>
        <v>900000</v>
      </c>
      <c r="E148" s="143">
        <f>E150</f>
        <v>900000</v>
      </c>
      <c r="F148" s="252">
        <f t="shared" si="5"/>
        <v>100</v>
      </c>
    </row>
    <row r="149" spans="1:6" ht="32.25" customHeight="1">
      <c r="A149" s="84" t="s">
        <v>393</v>
      </c>
      <c r="B149" s="184" t="s">
        <v>419</v>
      </c>
      <c r="C149" s="71"/>
      <c r="D149" s="143">
        <f>D150</f>
        <v>900000</v>
      </c>
      <c r="E149" s="143">
        <f>E150</f>
        <v>900000</v>
      </c>
      <c r="F149" s="252">
        <f t="shared" si="5"/>
        <v>100</v>
      </c>
    </row>
    <row r="150" spans="1:6" ht="31.5">
      <c r="A150" s="183" t="s">
        <v>394</v>
      </c>
      <c r="B150" s="184" t="s">
        <v>420</v>
      </c>
      <c r="C150" s="71"/>
      <c r="D150" s="143">
        <f>D151</f>
        <v>900000</v>
      </c>
      <c r="E150" s="143">
        <f>E151</f>
        <v>900000</v>
      </c>
      <c r="F150" s="252">
        <f t="shared" si="5"/>
        <v>100</v>
      </c>
    </row>
    <row r="151" spans="1:6" ht="15.75">
      <c r="A151" s="86" t="s">
        <v>325</v>
      </c>
      <c r="B151" s="74"/>
      <c r="C151" s="76">
        <v>800</v>
      </c>
      <c r="D151" s="77">
        <v>900000</v>
      </c>
      <c r="E151" s="77">
        <v>900000</v>
      </c>
      <c r="F151" s="253">
        <f t="shared" si="5"/>
        <v>100</v>
      </c>
    </row>
    <row r="152" spans="1:6" ht="18.75" customHeight="1">
      <c r="A152" s="69" t="s">
        <v>509</v>
      </c>
      <c r="B152" s="79"/>
      <c r="C152" s="145"/>
      <c r="D152" s="138">
        <f>D9+D17+D42+D51+D69+D84+D123+D136</f>
        <v>191121003.92000002</v>
      </c>
      <c r="E152" s="138">
        <f>E9+E17+E42+E51+E69+E84+E123+E136</f>
        <v>160960175.69</v>
      </c>
      <c r="F152" s="252">
        <f t="shared" si="5"/>
        <v>84.21898817430615</v>
      </c>
    </row>
    <row r="153" spans="1:6" ht="19.5" customHeight="1">
      <c r="A153" s="87" t="s">
        <v>309</v>
      </c>
      <c r="B153" s="113" t="s">
        <v>376</v>
      </c>
      <c r="C153" s="148"/>
      <c r="D153" s="147">
        <f>D154+D156+D158+D164+D166+D168+D170+D173+D177+D175+D162+D179</f>
        <v>15453849</v>
      </c>
      <c r="E153" s="147">
        <f>E154+E156+E158+E164+E166+E168+E170+E173+E177+E175+E162+E179</f>
        <v>14518764.28</v>
      </c>
      <c r="F153" s="254">
        <f t="shared" si="5"/>
        <v>93.949179133302</v>
      </c>
    </row>
    <row r="154" spans="1:6" ht="15.75">
      <c r="A154" s="54" t="s">
        <v>379</v>
      </c>
      <c r="B154" s="184" t="s">
        <v>375</v>
      </c>
      <c r="C154" s="71"/>
      <c r="D154" s="143">
        <f>D155</f>
        <v>1007117.25</v>
      </c>
      <c r="E154" s="143">
        <f>E155</f>
        <v>1007117.25</v>
      </c>
      <c r="F154" s="252">
        <f t="shared" si="5"/>
        <v>100</v>
      </c>
    </row>
    <row r="155" spans="1:6" ht="65.25" customHeight="1">
      <c r="A155" s="75" t="s">
        <v>324</v>
      </c>
      <c r="B155" s="66"/>
      <c r="C155" s="145">
        <v>100</v>
      </c>
      <c r="D155" s="146">
        <v>1007117.25</v>
      </c>
      <c r="E155" s="146">
        <v>1007117.25</v>
      </c>
      <c r="F155" s="253">
        <f t="shared" si="5"/>
        <v>100</v>
      </c>
    </row>
    <row r="156" spans="1:6" ht="31.5">
      <c r="A156" s="182" t="s">
        <v>604</v>
      </c>
      <c r="B156" s="184" t="s">
        <v>377</v>
      </c>
      <c r="C156" s="78"/>
      <c r="D156" s="143">
        <f>D157</f>
        <v>2000</v>
      </c>
      <c r="E156" s="143">
        <f>E157</f>
        <v>2000</v>
      </c>
      <c r="F156" s="252">
        <f t="shared" si="5"/>
        <v>100</v>
      </c>
    </row>
    <row r="157" spans="1:6" ht="32.25" customHeight="1">
      <c r="A157" s="75" t="s">
        <v>323</v>
      </c>
      <c r="B157" s="79"/>
      <c r="C157" s="153">
        <v>200</v>
      </c>
      <c r="D157" s="146">
        <v>2000</v>
      </c>
      <c r="E157" s="146">
        <v>2000</v>
      </c>
      <c r="F157" s="253">
        <f t="shared" si="5"/>
        <v>100</v>
      </c>
    </row>
    <row r="158" spans="1:6" ht="15.75">
      <c r="A158" s="54" t="s">
        <v>380</v>
      </c>
      <c r="B158" s="184" t="s">
        <v>381</v>
      </c>
      <c r="C158" s="78">
        <v>0</v>
      </c>
      <c r="D158" s="143">
        <f>D159+D160+D161</f>
        <v>10433882.75</v>
      </c>
      <c r="E158" s="143">
        <f>E159+E160+E161</f>
        <v>9554547.35</v>
      </c>
      <c r="F158" s="252">
        <f t="shared" si="5"/>
        <v>91.57230897577413</v>
      </c>
    </row>
    <row r="159" spans="1:6" ht="61.5" customHeight="1">
      <c r="A159" s="75" t="s">
        <v>324</v>
      </c>
      <c r="B159" s="79"/>
      <c r="C159" s="145">
        <v>100</v>
      </c>
      <c r="D159" s="146">
        <v>8622130.19</v>
      </c>
      <c r="E159" s="146">
        <v>8068972.17</v>
      </c>
      <c r="F159" s="253">
        <f t="shared" si="5"/>
        <v>93.58443902132728</v>
      </c>
    </row>
    <row r="160" spans="1:6" ht="33.75" customHeight="1">
      <c r="A160" s="75" t="s">
        <v>323</v>
      </c>
      <c r="B160" s="74"/>
      <c r="C160" s="145">
        <v>200</v>
      </c>
      <c r="D160" s="146">
        <v>1744550.22</v>
      </c>
      <c r="E160" s="146">
        <v>1418372.84</v>
      </c>
      <c r="F160" s="253">
        <f t="shared" si="5"/>
        <v>81.30306733158992</v>
      </c>
    </row>
    <row r="161" spans="1:6" ht="16.5" customHeight="1">
      <c r="A161" s="75" t="s">
        <v>325</v>
      </c>
      <c r="B161" s="170"/>
      <c r="C161" s="20">
        <v>800</v>
      </c>
      <c r="D161" s="167">
        <v>67202.34</v>
      </c>
      <c r="E161" s="167">
        <v>67202.34</v>
      </c>
      <c r="F161" s="253">
        <f aca="true" t="shared" si="6" ref="F161:F182">E161/D161*100</f>
        <v>100</v>
      </c>
    </row>
    <row r="162" spans="1:6" ht="16.5" customHeight="1">
      <c r="A162" s="201" t="s">
        <v>37</v>
      </c>
      <c r="B162" s="184" t="s">
        <v>38</v>
      </c>
      <c r="C162" s="19"/>
      <c r="D162" s="105">
        <f>D163</f>
        <v>100000</v>
      </c>
      <c r="E162" s="105">
        <f>E163</f>
        <v>100000</v>
      </c>
      <c r="F162" s="252">
        <f t="shared" si="6"/>
        <v>100</v>
      </c>
    </row>
    <row r="163" spans="1:6" ht="16.5" customHeight="1">
      <c r="A163" s="181" t="s">
        <v>326</v>
      </c>
      <c r="B163" s="74"/>
      <c r="C163" s="76">
        <v>500</v>
      </c>
      <c r="D163" s="167">
        <v>100000</v>
      </c>
      <c r="E163" s="167">
        <v>100000</v>
      </c>
      <c r="F163" s="253">
        <f t="shared" si="6"/>
        <v>100</v>
      </c>
    </row>
    <row r="164" spans="1:6" ht="18.75" customHeight="1">
      <c r="A164" s="182" t="s">
        <v>504</v>
      </c>
      <c r="B164" s="184" t="s">
        <v>479</v>
      </c>
      <c r="C164" s="76"/>
      <c r="D164" s="143">
        <f>D165</f>
        <v>941827.49</v>
      </c>
      <c r="E164" s="143">
        <f>E165</f>
        <v>941827.49</v>
      </c>
      <c r="F164" s="252">
        <f t="shared" si="6"/>
        <v>100</v>
      </c>
    </row>
    <row r="165" spans="1:6" ht="18.75" customHeight="1">
      <c r="A165" s="13" t="s">
        <v>330</v>
      </c>
      <c r="B165" s="119"/>
      <c r="C165" s="145">
        <v>700</v>
      </c>
      <c r="D165" s="77">
        <v>941827.49</v>
      </c>
      <c r="E165" s="77">
        <v>941827.49</v>
      </c>
      <c r="F165" s="253">
        <f t="shared" si="6"/>
        <v>100</v>
      </c>
    </row>
    <row r="166" spans="1:6" ht="19.5" customHeight="1">
      <c r="A166" s="9" t="s">
        <v>605</v>
      </c>
      <c r="B166" s="134" t="s">
        <v>378</v>
      </c>
      <c r="C166" s="78"/>
      <c r="D166" s="143">
        <f>D167</f>
        <v>243068.64</v>
      </c>
      <c r="E166" s="143">
        <f>E167</f>
        <v>190439.32</v>
      </c>
      <c r="F166" s="252">
        <f t="shared" si="6"/>
        <v>78.34795965452392</v>
      </c>
    </row>
    <row r="167" spans="1:6" ht="18" customHeight="1">
      <c r="A167" s="13" t="s">
        <v>325</v>
      </c>
      <c r="B167" s="20"/>
      <c r="C167" s="76">
        <v>800</v>
      </c>
      <c r="D167" s="77">
        <v>243068.64</v>
      </c>
      <c r="E167" s="77">
        <v>190439.32</v>
      </c>
      <c r="F167" s="253">
        <f t="shared" si="6"/>
        <v>78.34795965452392</v>
      </c>
    </row>
    <row r="168" spans="1:6" ht="18" customHeight="1">
      <c r="A168" s="54" t="s">
        <v>382</v>
      </c>
      <c r="B168" s="19" t="s">
        <v>383</v>
      </c>
      <c r="C168" s="133"/>
      <c r="D168" s="143">
        <f>D169</f>
        <v>370819.03</v>
      </c>
      <c r="E168" s="143">
        <f>E169</f>
        <v>370819.03</v>
      </c>
      <c r="F168" s="252">
        <f t="shared" si="6"/>
        <v>100</v>
      </c>
    </row>
    <row r="169" spans="1:6" ht="30.75" customHeight="1">
      <c r="A169" s="75" t="s">
        <v>323</v>
      </c>
      <c r="B169" s="74"/>
      <c r="C169" s="145">
        <v>200</v>
      </c>
      <c r="D169" s="146">
        <v>370819.03</v>
      </c>
      <c r="E169" s="146">
        <v>370819.03</v>
      </c>
      <c r="F169" s="253">
        <f t="shared" si="6"/>
        <v>100</v>
      </c>
    </row>
    <row r="170" spans="1:6" ht="18" customHeight="1">
      <c r="A170" s="186" t="s">
        <v>501</v>
      </c>
      <c r="B170" s="19" t="s">
        <v>384</v>
      </c>
      <c r="C170" s="133"/>
      <c r="D170" s="143">
        <f>D171+D172</f>
        <v>974831.97</v>
      </c>
      <c r="E170" s="143">
        <f>E171+E172</f>
        <v>972331.97</v>
      </c>
      <c r="F170" s="252">
        <f t="shared" si="6"/>
        <v>99.74354554662379</v>
      </c>
    </row>
    <row r="171" spans="1:6" ht="32.25" customHeight="1">
      <c r="A171" s="75" t="s">
        <v>323</v>
      </c>
      <c r="B171" s="74"/>
      <c r="C171" s="145">
        <v>200</v>
      </c>
      <c r="D171" s="146">
        <v>754843.97</v>
      </c>
      <c r="E171" s="146">
        <v>752343.97</v>
      </c>
      <c r="F171" s="253">
        <f t="shared" si="6"/>
        <v>99.6688057268312</v>
      </c>
    </row>
    <row r="172" spans="1:6" ht="18" customHeight="1">
      <c r="A172" s="13" t="s">
        <v>325</v>
      </c>
      <c r="B172" s="20"/>
      <c r="C172" s="76">
        <v>800</v>
      </c>
      <c r="D172" s="146">
        <v>219988</v>
      </c>
      <c r="E172" s="146">
        <v>219988</v>
      </c>
      <c r="F172" s="253">
        <f t="shared" si="6"/>
        <v>100</v>
      </c>
    </row>
    <row r="173" spans="1:6" ht="15.75">
      <c r="A173" s="182" t="s">
        <v>502</v>
      </c>
      <c r="B173" s="19" t="s">
        <v>385</v>
      </c>
      <c r="C173" s="133"/>
      <c r="D173" s="143">
        <f>D174</f>
        <v>845000</v>
      </c>
      <c r="E173" s="143">
        <f>E174</f>
        <v>845000</v>
      </c>
      <c r="F173" s="252">
        <f t="shared" si="6"/>
        <v>100</v>
      </c>
    </row>
    <row r="174" spans="1:6" ht="18" customHeight="1">
      <c r="A174" s="181" t="s">
        <v>326</v>
      </c>
      <c r="B174" s="74"/>
      <c r="C174" s="76">
        <v>500</v>
      </c>
      <c r="D174" s="77">
        <v>845000</v>
      </c>
      <c r="E174" s="77">
        <v>845000</v>
      </c>
      <c r="F174" s="253">
        <f t="shared" si="6"/>
        <v>100</v>
      </c>
    </row>
    <row r="175" spans="1:6" ht="19.5" customHeight="1">
      <c r="A175" s="212" t="s">
        <v>542</v>
      </c>
      <c r="B175" s="19" t="s">
        <v>515</v>
      </c>
      <c r="C175" s="76"/>
      <c r="D175" s="143">
        <f>D176</f>
        <v>1875</v>
      </c>
      <c r="E175" s="143">
        <f>E176</f>
        <v>1875</v>
      </c>
      <c r="F175" s="252">
        <f t="shared" si="6"/>
        <v>100</v>
      </c>
    </row>
    <row r="176" spans="1:6" ht="32.25" customHeight="1">
      <c r="A176" s="75" t="s">
        <v>323</v>
      </c>
      <c r="B176" s="74"/>
      <c r="C176" s="145">
        <v>200</v>
      </c>
      <c r="D176" s="146">
        <v>1875</v>
      </c>
      <c r="E176" s="146">
        <v>1875</v>
      </c>
      <c r="F176" s="253">
        <f t="shared" si="6"/>
        <v>100</v>
      </c>
    </row>
    <row r="177" spans="1:6" ht="32.25" customHeight="1">
      <c r="A177" s="186" t="s">
        <v>503</v>
      </c>
      <c r="B177" s="184" t="s">
        <v>455</v>
      </c>
      <c r="C177" s="78"/>
      <c r="D177" s="143">
        <f>D178</f>
        <v>271806.87</v>
      </c>
      <c r="E177" s="143">
        <f>E178</f>
        <v>271806.87</v>
      </c>
      <c r="F177" s="252">
        <f t="shared" si="6"/>
        <v>100</v>
      </c>
    </row>
    <row r="178" spans="1:6" ht="18" customHeight="1">
      <c r="A178" s="75" t="s">
        <v>328</v>
      </c>
      <c r="B178" s="79"/>
      <c r="C178" s="76">
        <v>300</v>
      </c>
      <c r="D178" s="77">
        <v>271806.87</v>
      </c>
      <c r="E178" s="77">
        <v>271806.87</v>
      </c>
      <c r="F178" s="253">
        <f t="shared" si="6"/>
        <v>100</v>
      </c>
    </row>
    <row r="179" spans="1:6" ht="48.75" customHeight="1">
      <c r="A179" s="83" t="s">
        <v>39</v>
      </c>
      <c r="B179" s="184" t="s">
        <v>40</v>
      </c>
      <c r="C179" s="78"/>
      <c r="D179" s="143">
        <f>D181+D180</f>
        <v>261620</v>
      </c>
      <c r="E179" s="143">
        <f>E181+E180</f>
        <v>261000</v>
      </c>
      <c r="F179" s="252">
        <f t="shared" si="6"/>
        <v>99.7630150600107</v>
      </c>
    </row>
    <row r="180" spans="1:6" ht="33" customHeight="1">
      <c r="A180" s="75" t="s">
        <v>323</v>
      </c>
      <c r="B180" s="74"/>
      <c r="C180" s="145">
        <v>200</v>
      </c>
      <c r="D180" s="146">
        <v>81620</v>
      </c>
      <c r="E180" s="146">
        <v>81000</v>
      </c>
      <c r="F180" s="253">
        <f t="shared" si="6"/>
        <v>99.24038225925018</v>
      </c>
    </row>
    <row r="181" spans="1:6" ht="33.75" customHeight="1">
      <c r="A181" s="75" t="s">
        <v>327</v>
      </c>
      <c r="B181" s="74"/>
      <c r="C181" s="145">
        <v>600</v>
      </c>
      <c r="D181" s="146">
        <v>180000</v>
      </c>
      <c r="E181" s="146">
        <v>180000</v>
      </c>
      <c r="F181" s="253">
        <f t="shared" si="6"/>
        <v>100</v>
      </c>
    </row>
    <row r="182" spans="1:6" ht="18" customHeight="1">
      <c r="A182" s="158" t="s">
        <v>333</v>
      </c>
      <c r="B182" s="195"/>
      <c r="C182" s="195"/>
      <c r="D182" s="105">
        <f>D152+D153</f>
        <v>206574852.92000002</v>
      </c>
      <c r="E182" s="105">
        <f>E152+E153</f>
        <v>175478939.97</v>
      </c>
      <c r="F182" s="252">
        <f t="shared" si="6"/>
        <v>84.94690301822821</v>
      </c>
    </row>
  </sheetData>
  <sheetProtection/>
  <mergeCells count="5">
    <mergeCell ref="A5:D6"/>
    <mergeCell ref="B1:F1"/>
    <mergeCell ref="B2:F2"/>
    <mergeCell ref="B3:F3"/>
    <mergeCell ref="B4:F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zoomScalePageLayoutView="0" workbookViewId="0" topLeftCell="A25">
      <selection activeCell="A7" sqref="A7:H7"/>
    </sheetView>
  </sheetViews>
  <sheetFormatPr defaultColWidth="9.125" defaultRowHeight="12.75"/>
  <cols>
    <col min="1" max="1" width="47.625" style="191" customWidth="1"/>
    <col min="2" max="2" width="7.125" style="193" customWidth="1"/>
    <col min="3" max="3" width="4.00390625" style="193" customWidth="1"/>
    <col min="4" max="4" width="3.75390625" style="193" customWidth="1"/>
    <col min="5" max="5" width="16.125" style="193" customWidth="1"/>
    <col min="6" max="6" width="4.25390625" style="193" customWidth="1"/>
    <col min="7" max="7" width="16.875" style="193" customWidth="1"/>
    <col min="8" max="8" width="17.625" style="193" customWidth="1"/>
    <col min="9" max="9" width="7.875" style="193" customWidth="1"/>
    <col min="10" max="16384" width="9.125" style="178" customWidth="1"/>
  </cols>
  <sheetData>
    <row r="1" spans="1:9" s="177" customFormat="1" ht="15" customHeight="1">
      <c r="A1" s="391" t="s">
        <v>596</v>
      </c>
      <c r="B1" s="391"/>
      <c r="C1" s="391"/>
      <c r="D1" s="391"/>
      <c r="E1" s="391"/>
      <c r="F1" s="391"/>
      <c r="G1" s="391"/>
      <c r="H1" s="391"/>
      <c r="I1" s="391"/>
    </row>
    <row r="2" spans="1:9" ht="15.75">
      <c r="A2" s="392" t="s">
        <v>305</v>
      </c>
      <c r="B2" s="392"/>
      <c r="C2" s="392"/>
      <c r="D2" s="392"/>
      <c r="E2" s="392"/>
      <c r="F2" s="392"/>
      <c r="G2" s="392"/>
      <c r="H2" s="392"/>
      <c r="I2" s="392"/>
    </row>
    <row r="3" spans="1:9" ht="15.75">
      <c r="A3" s="392" t="s">
        <v>306</v>
      </c>
      <c r="B3" s="392"/>
      <c r="C3" s="392"/>
      <c r="D3" s="392"/>
      <c r="E3" s="392"/>
      <c r="F3" s="392"/>
      <c r="G3" s="392"/>
      <c r="H3" s="392"/>
      <c r="I3" s="392"/>
    </row>
    <row r="4" spans="1:9" ht="15.75">
      <c r="A4" s="393" t="s">
        <v>221</v>
      </c>
      <c r="B4" s="393"/>
      <c r="C4" s="393"/>
      <c r="D4" s="393"/>
      <c r="E4" s="393"/>
      <c r="F4" s="393"/>
      <c r="G4" s="393"/>
      <c r="H4" s="393"/>
      <c r="I4" s="393"/>
    </row>
    <row r="5" spans="1:9" ht="12.75" customHeight="1">
      <c r="A5" s="55"/>
      <c r="B5" s="56"/>
      <c r="C5" s="56"/>
      <c r="D5" s="56"/>
      <c r="E5" s="56"/>
      <c r="F5" s="56"/>
      <c r="G5" s="56"/>
      <c r="H5" s="56"/>
      <c r="I5" s="56"/>
    </row>
    <row r="6" spans="1:9" ht="15.75">
      <c r="A6" s="390" t="s">
        <v>334</v>
      </c>
      <c r="B6" s="390"/>
      <c r="C6" s="390"/>
      <c r="D6" s="390"/>
      <c r="E6" s="390"/>
      <c r="F6" s="390"/>
      <c r="G6" s="390"/>
      <c r="H6" s="390"/>
      <c r="I6" s="245"/>
    </row>
    <row r="7" spans="1:9" ht="15.75">
      <c r="A7" s="390" t="s">
        <v>132</v>
      </c>
      <c r="B7" s="390"/>
      <c r="C7" s="390"/>
      <c r="D7" s="390"/>
      <c r="E7" s="390"/>
      <c r="F7" s="390"/>
      <c r="G7" s="390"/>
      <c r="H7" s="390"/>
      <c r="I7" s="245"/>
    </row>
    <row r="8" spans="1:9" ht="17.25" customHeight="1" thickBot="1">
      <c r="A8" s="390"/>
      <c r="B8" s="390"/>
      <c r="C8" s="390"/>
      <c r="D8" s="390"/>
      <c r="E8" s="390"/>
      <c r="F8" s="390"/>
      <c r="G8" s="390"/>
      <c r="H8" s="390"/>
      <c r="I8" s="257"/>
    </row>
    <row r="9" spans="1:9" ht="10.5" customHeight="1">
      <c r="A9" s="380"/>
      <c r="B9" s="383" t="s">
        <v>299</v>
      </c>
      <c r="C9" s="384"/>
      <c r="D9" s="384"/>
      <c r="E9" s="384"/>
      <c r="F9" s="385"/>
      <c r="G9" s="373" t="s">
        <v>598</v>
      </c>
      <c r="H9" s="373" t="s">
        <v>599</v>
      </c>
      <c r="I9" s="373" t="s">
        <v>600</v>
      </c>
    </row>
    <row r="10" spans="1:9" ht="12.75">
      <c r="A10" s="381"/>
      <c r="B10" s="386" t="s">
        <v>300</v>
      </c>
      <c r="C10" s="386" t="s">
        <v>258</v>
      </c>
      <c r="D10" s="388" t="s">
        <v>259</v>
      </c>
      <c r="E10" s="386" t="s">
        <v>301</v>
      </c>
      <c r="F10" s="386" t="s">
        <v>302</v>
      </c>
      <c r="G10" s="374"/>
      <c r="H10" s="374"/>
      <c r="I10" s="374"/>
    </row>
    <row r="11" spans="1:9" ht="12.75">
      <c r="A11" s="381"/>
      <c r="B11" s="386"/>
      <c r="C11" s="386"/>
      <c r="D11" s="388"/>
      <c r="E11" s="386"/>
      <c r="F11" s="386"/>
      <c r="G11" s="374"/>
      <c r="H11" s="374"/>
      <c r="I11" s="374"/>
    </row>
    <row r="12" spans="1:9" ht="6.75" customHeight="1">
      <c r="A12" s="382"/>
      <c r="B12" s="387"/>
      <c r="C12" s="387"/>
      <c r="D12" s="389"/>
      <c r="E12" s="387"/>
      <c r="F12" s="387"/>
      <c r="G12" s="375"/>
      <c r="H12" s="375"/>
      <c r="I12" s="375"/>
    </row>
    <row r="13" spans="1:9" ht="13.5" thickBo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255"/>
    </row>
    <row r="14" spans="1:9" ht="26.25" customHeight="1">
      <c r="A14" s="57" t="s">
        <v>303</v>
      </c>
      <c r="B14" s="58">
        <v>874</v>
      </c>
      <c r="C14" s="59">
        <v>0</v>
      </c>
      <c r="D14" s="59">
        <v>0</v>
      </c>
      <c r="E14" s="60">
        <v>0</v>
      </c>
      <c r="F14" s="61">
        <v>0</v>
      </c>
      <c r="G14" s="62">
        <f>G15+G31+G34+G40+G53+G56+G71+G64+G78</f>
        <v>161245852.57000002</v>
      </c>
      <c r="H14" s="62">
        <f>H15+H31+H34+H40+H53+H56+H71+H64+H78</f>
        <v>137761890.48000002</v>
      </c>
      <c r="I14" s="274">
        <f aca="true" t="shared" si="0" ref="I14:I31">H14/G14*100</f>
        <v>85.43592798468714</v>
      </c>
    </row>
    <row r="15" spans="1:9" ht="18" customHeight="1">
      <c r="A15" s="63" t="s">
        <v>260</v>
      </c>
      <c r="B15" s="64"/>
      <c r="C15" s="65">
        <v>1</v>
      </c>
      <c r="D15" s="65">
        <v>0</v>
      </c>
      <c r="E15" s="66">
        <v>0</v>
      </c>
      <c r="F15" s="67">
        <v>0</v>
      </c>
      <c r="G15" s="68">
        <f>G16+G17+G18+G19+G20+G21+G22+G23+G25+G26+G27+G28+G29+G30+G24</f>
        <v>13433594.64</v>
      </c>
      <c r="H15" s="68">
        <f>H16+H17+H18+H19+H20+H21+H22+H23+H25+H26+H27+H28+H29+H30+H24</f>
        <v>12499129.92</v>
      </c>
      <c r="I15" s="259">
        <f t="shared" si="0"/>
        <v>93.04382226021968</v>
      </c>
    </row>
    <row r="16" spans="1:9" ht="111.75" customHeight="1">
      <c r="A16" s="9" t="s">
        <v>517</v>
      </c>
      <c r="B16" s="207"/>
      <c r="C16" s="208">
        <v>1</v>
      </c>
      <c r="D16" s="208">
        <v>2</v>
      </c>
      <c r="E16" s="184" t="s">
        <v>375</v>
      </c>
      <c r="F16" s="150">
        <v>100</v>
      </c>
      <c r="G16" s="143">
        <v>1007117.25</v>
      </c>
      <c r="H16" s="143">
        <v>1007117.25</v>
      </c>
      <c r="I16" s="258">
        <f t="shared" si="0"/>
        <v>100</v>
      </c>
    </row>
    <row r="17" spans="1:9" ht="66" customHeight="1">
      <c r="A17" s="182" t="s">
        <v>528</v>
      </c>
      <c r="B17" s="180"/>
      <c r="C17" s="208">
        <v>1</v>
      </c>
      <c r="D17" s="208">
        <v>3</v>
      </c>
      <c r="E17" s="184" t="s">
        <v>377</v>
      </c>
      <c r="F17" s="150">
        <v>200</v>
      </c>
      <c r="G17" s="143">
        <v>2000</v>
      </c>
      <c r="H17" s="143">
        <v>2000</v>
      </c>
      <c r="I17" s="258">
        <f t="shared" si="0"/>
        <v>100</v>
      </c>
    </row>
    <row r="18" spans="1:9" ht="111" customHeight="1">
      <c r="A18" s="83" t="s">
        <v>529</v>
      </c>
      <c r="B18" s="64"/>
      <c r="C18" s="208">
        <v>1</v>
      </c>
      <c r="D18" s="208">
        <v>4</v>
      </c>
      <c r="E18" s="184" t="s">
        <v>381</v>
      </c>
      <c r="F18" s="150">
        <v>100</v>
      </c>
      <c r="G18" s="143">
        <v>8622130.19</v>
      </c>
      <c r="H18" s="143">
        <v>8068972.17</v>
      </c>
      <c r="I18" s="258">
        <f t="shared" si="0"/>
        <v>93.58443902132728</v>
      </c>
    </row>
    <row r="19" spans="1:9" ht="48" customHeight="1">
      <c r="A19" s="83" t="s">
        <v>545</v>
      </c>
      <c r="B19" s="80"/>
      <c r="C19" s="208">
        <v>1</v>
      </c>
      <c r="D19" s="208">
        <v>4</v>
      </c>
      <c r="E19" s="184" t="s">
        <v>381</v>
      </c>
      <c r="F19" s="150">
        <v>200</v>
      </c>
      <c r="G19" s="143">
        <v>1744550.22</v>
      </c>
      <c r="H19" s="143">
        <v>1418372.84</v>
      </c>
      <c r="I19" s="258">
        <f t="shared" si="0"/>
        <v>81.30306733158992</v>
      </c>
    </row>
    <row r="20" spans="1:9" ht="33" customHeight="1">
      <c r="A20" s="83" t="s">
        <v>633</v>
      </c>
      <c r="B20" s="81"/>
      <c r="C20" s="208">
        <v>1</v>
      </c>
      <c r="D20" s="208">
        <v>4</v>
      </c>
      <c r="E20" s="184" t="s">
        <v>381</v>
      </c>
      <c r="F20" s="150">
        <v>800</v>
      </c>
      <c r="G20" s="143">
        <v>67202.34</v>
      </c>
      <c r="H20" s="143">
        <v>67202.34</v>
      </c>
      <c r="I20" s="258">
        <f t="shared" si="0"/>
        <v>100</v>
      </c>
    </row>
    <row r="21" spans="1:9" ht="33" customHeight="1">
      <c r="A21" s="83" t="s">
        <v>45</v>
      </c>
      <c r="B21" s="299"/>
      <c r="C21" s="208">
        <v>1</v>
      </c>
      <c r="D21" s="208">
        <v>6</v>
      </c>
      <c r="E21" s="184" t="s">
        <v>38</v>
      </c>
      <c r="F21" s="150">
        <v>500</v>
      </c>
      <c r="G21" s="143">
        <v>100000</v>
      </c>
      <c r="H21" s="143">
        <v>100000</v>
      </c>
      <c r="I21" s="258">
        <f t="shared" si="0"/>
        <v>100</v>
      </c>
    </row>
    <row r="22" spans="1:9" ht="33" customHeight="1">
      <c r="A22" s="9" t="s">
        <v>518</v>
      </c>
      <c r="B22" s="137"/>
      <c r="C22" s="209">
        <v>1</v>
      </c>
      <c r="D22" s="210">
        <v>11</v>
      </c>
      <c r="E22" s="19" t="s">
        <v>378</v>
      </c>
      <c r="F22" s="150">
        <v>800</v>
      </c>
      <c r="G22" s="143">
        <v>52629.32</v>
      </c>
      <c r="H22" s="143">
        <v>0</v>
      </c>
      <c r="I22" s="258">
        <f t="shared" si="0"/>
        <v>0</v>
      </c>
    </row>
    <row r="23" spans="1:9" ht="48.75" customHeight="1">
      <c r="A23" s="9" t="s">
        <v>628</v>
      </c>
      <c r="B23" s="137"/>
      <c r="C23" s="208">
        <v>1</v>
      </c>
      <c r="D23" s="222">
        <v>13</v>
      </c>
      <c r="E23" s="19" t="s">
        <v>378</v>
      </c>
      <c r="F23" s="150">
        <v>200</v>
      </c>
      <c r="G23" s="143">
        <v>175660.82</v>
      </c>
      <c r="H23" s="143">
        <v>175660.82</v>
      </c>
      <c r="I23" s="258">
        <f t="shared" si="0"/>
        <v>100</v>
      </c>
    </row>
    <row r="24" spans="1:9" ht="48.75" customHeight="1">
      <c r="A24" s="9" t="s">
        <v>69</v>
      </c>
      <c r="B24" s="137"/>
      <c r="C24" s="208">
        <v>1</v>
      </c>
      <c r="D24" s="222">
        <v>13</v>
      </c>
      <c r="E24" s="134" t="s">
        <v>378</v>
      </c>
      <c r="F24" s="150">
        <v>300</v>
      </c>
      <c r="G24" s="143">
        <v>14778.5</v>
      </c>
      <c r="H24" s="143">
        <v>14778.5</v>
      </c>
      <c r="I24" s="258">
        <f t="shared" si="0"/>
        <v>100</v>
      </c>
    </row>
    <row r="25" spans="1:9" ht="62.25" customHeight="1">
      <c r="A25" s="54" t="s">
        <v>519</v>
      </c>
      <c r="B25" s="81"/>
      <c r="C25" s="208">
        <v>1</v>
      </c>
      <c r="D25" s="208">
        <v>13</v>
      </c>
      <c r="E25" s="19" t="s">
        <v>383</v>
      </c>
      <c r="F25" s="211">
        <v>200</v>
      </c>
      <c r="G25" s="143">
        <v>370819.03</v>
      </c>
      <c r="H25" s="143">
        <v>370819.03</v>
      </c>
      <c r="I25" s="258">
        <f t="shared" si="0"/>
        <v>100</v>
      </c>
    </row>
    <row r="26" spans="1:9" ht="47.25">
      <c r="A26" s="54" t="s">
        <v>520</v>
      </c>
      <c r="B26" s="81"/>
      <c r="C26" s="208">
        <v>1</v>
      </c>
      <c r="D26" s="208">
        <v>13</v>
      </c>
      <c r="E26" s="19" t="s">
        <v>384</v>
      </c>
      <c r="F26" s="211">
        <v>200</v>
      </c>
      <c r="G26" s="143">
        <v>754843.97</v>
      </c>
      <c r="H26" s="143">
        <v>752343.97</v>
      </c>
      <c r="I26" s="258">
        <f t="shared" si="0"/>
        <v>99.6688057268312</v>
      </c>
    </row>
    <row r="27" spans="1:9" ht="31.5">
      <c r="A27" s="54" t="s">
        <v>627</v>
      </c>
      <c r="B27" s="81"/>
      <c r="C27" s="208">
        <v>1</v>
      </c>
      <c r="D27" s="208">
        <v>13</v>
      </c>
      <c r="E27" s="19" t="s">
        <v>384</v>
      </c>
      <c r="F27" s="150">
        <v>800</v>
      </c>
      <c r="G27" s="143">
        <v>219988</v>
      </c>
      <c r="H27" s="143">
        <v>219988</v>
      </c>
      <c r="I27" s="258">
        <f t="shared" si="0"/>
        <v>100</v>
      </c>
    </row>
    <row r="28" spans="1:9" ht="33" customHeight="1">
      <c r="A28" s="9" t="s">
        <v>521</v>
      </c>
      <c r="B28" s="81"/>
      <c r="C28" s="208">
        <v>1</v>
      </c>
      <c r="D28" s="208">
        <v>13</v>
      </c>
      <c r="E28" s="19" t="s">
        <v>385</v>
      </c>
      <c r="F28" s="211">
        <v>500</v>
      </c>
      <c r="G28" s="143">
        <v>120000</v>
      </c>
      <c r="H28" s="143">
        <v>120000</v>
      </c>
      <c r="I28" s="258">
        <f t="shared" si="0"/>
        <v>100</v>
      </c>
    </row>
    <row r="29" spans="1:9" ht="48.75" customHeight="1">
      <c r="A29" s="212" t="s">
        <v>522</v>
      </c>
      <c r="B29" s="80"/>
      <c r="C29" s="208">
        <v>1</v>
      </c>
      <c r="D29" s="208">
        <v>13</v>
      </c>
      <c r="E29" s="19" t="s">
        <v>515</v>
      </c>
      <c r="F29" s="150">
        <v>200</v>
      </c>
      <c r="G29" s="143">
        <v>1875</v>
      </c>
      <c r="H29" s="143">
        <v>1875</v>
      </c>
      <c r="I29" s="258">
        <f t="shared" si="0"/>
        <v>100</v>
      </c>
    </row>
    <row r="30" spans="1:9" ht="94.5" customHeight="1">
      <c r="A30" s="212" t="s">
        <v>46</v>
      </c>
      <c r="B30" s="80"/>
      <c r="C30" s="208">
        <v>1</v>
      </c>
      <c r="D30" s="208">
        <v>13</v>
      </c>
      <c r="E30" s="19" t="s">
        <v>47</v>
      </c>
      <c r="F30" s="150">
        <v>600</v>
      </c>
      <c r="G30" s="143">
        <v>180000</v>
      </c>
      <c r="H30" s="143">
        <v>180000</v>
      </c>
      <c r="I30" s="258">
        <f t="shared" si="0"/>
        <v>100</v>
      </c>
    </row>
    <row r="31" spans="1:9" ht="33.75" customHeight="1">
      <c r="A31" s="63" t="s">
        <v>266</v>
      </c>
      <c r="B31" s="85"/>
      <c r="C31" s="140">
        <v>3</v>
      </c>
      <c r="D31" s="65">
        <v>0</v>
      </c>
      <c r="E31" s="66">
        <v>0</v>
      </c>
      <c r="F31" s="67">
        <v>0</v>
      </c>
      <c r="G31" s="149">
        <f>G32+G33</f>
        <v>1084000</v>
      </c>
      <c r="H31" s="149">
        <f>H32+H33</f>
        <v>1084000</v>
      </c>
      <c r="I31" s="259">
        <f t="shared" si="0"/>
        <v>100</v>
      </c>
    </row>
    <row r="32" spans="1:9" ht="96" customHeight="1">
      <c r="A32" s="9" t="s">
        <v>85</v>
      </c>
      <c r="B32" s="80"/>
      <c r="C32" s="208">
        <v>3</v>
      </c>
      <c r="D32" s="208">
        <v>9</v>
      </c>
      <c r="E32" s="200" t="s">
        <v>387</v>
      </c>
      <c r="F32" s="150">
        <v>200</v>
      </c>
      <c r="G32" s="143">
        <v>640000</v>
      </c>
      <c r="H32" s="143">
        <v>640000</v>
      </c>
      <c r="I32" s="258">
        <f>H32/G32*100</f>
        <v>100</v>
      </c>
    </row>
    <row r="33" spans="1:9" ht="33" customHeight="1">
      <c r="A33" s="182" t="s">
        <v>523</v>
      </c>
      <c r="B33" s="81"/>
      <c r="C33" s="208">
        <v>3</v>
      </c>
      <c r="D33" s="208">
        <v>9</v>
      </c>
      <c r="E33" s="19" t="s">
        <v>385</v>
      </c>
      <c r="F33" s="150">
        <v>500</v>
      </c>
      <c r="G33" s="143">
        <v>444000</v>
      </c>
      <c r="H33" s="143">
        <v>444000</v>
      </c>
      <c r="I33" s="258">
        <f>H33/G33*100</f>
        <v>100</v>
      </c>
    </row>
    <row r="34" spans="1:9" ht="18" customHeight="1">
      <c r="A34" s="63" t="s">
        <v>268</v>
      </c>
      <c r="B34" s="64"/>
      <c r="C34" s="65">
        <v>4</v>
      </c>
      <c r="D34" s="65"/>
      <c r="E34" s="66"/>
      <c r="F34" s="67"/>
      <c r="G34" s="68">
        <f>G35+G36+G39+G38+G37</f>
        <v>8968000</v>
      </c>
      <c r="H34" s="68">
        <f>H35+H36+H39+H38+H37</f>
        <v>8491805.45</v>
      </c>
      <c r="I34" s="259">
        <f>H34/G34*100</f>
        <v>94.69006969223906</v>
      </c>
    </row>
    <row r="35" spans="1:9" ht="98.25" customHeight="1">
      <c r="A35" s="183" t="s">
        <v>530</v>
      </c>
      <c r="B35" s="70"/>
      <c r="C35" s="208">
        <v>4</v>
      </c>
      <c r="D35" s="208">
        <v>8</v>
      </c>
      <c r="E35" s="184" t="s">
        <v>420</v>
      </c>
      <c r="F35" s="150">
        <v>800</v>
      </c>
      <c r="G35" s="143">
        <v>900000</v>
      </c>
      <c r="H35" s="143">
        <v>900000</v>
      </c>
      <c r="I35" s="258">
        <f>H35/G35*100</f>
        <v>100</v>
      </c>
    </row>
    <row r="36" spans="1:9" ht="126" customHeight="1">
      <c r="A36" s="84" t="s">
        <v>86</v>
      </c>
      <c r="B36" s="70"/>
      <c r="C36" s="208">
        <v>4</v>
      </c>
      <c r="D36" s="208">
        <v>12</v>
      </c>
      <c r="E36" s="184" t="s">
        <v>400</v>
      </c>
      <c r="F36" s="150">
        <v>600</v>
      </c>
      <c r="G36" s="143">
        <v>378000</v>
      </c>
      <c r="H36" s="143">
        <v>378000</v>
      </c>
      <c r="I36" s="258">
        <f aca="true" t="shared" si="1" ref="I36:I41">H36/G36*100</f>
        <v>100</v>
      </c>
    </row>
    <row r="37" spans="1:9" ht="95.25" customHeight="1">
      <c r="A37" s="83" t="s">
        <v>107</v>
      </c>
      <c r="B37" s="70"/>
      <c r="C37" s="208">
        <v>4</v>
      </c>
      <c r="D37" s="208">
        <v>12</v>
      </c>
      <c r="E37" s="184" t="s">
        <v>104</v>
      </c>
      <c r="F37" s="150">
        <v>800</v>
      </c>
      <c r="G37" s="143">
        <v>3400000</v>
      </c>
      <c r="H37" s="143">
        <v>2923805.45</v>
      </c>
      <c r="I37" s="258">
        <f t="shared" si="1"/>
        <v>85.99427794117648</v>
      </c>
    </row>
    <row r="38" spans="1:9" ht="78" customHeight="1">
      <c r="A38" s="83" t="s">
        <v>72</v>
      </c>
      <c r="B38" s="70"/>
      <c r="C38" s="208">
        <v>4</v>
      </c>
      <c r="D38" s="208">
        <v>12</v>
      </c>
      <c r="E38" s="184" t="s">
        <v>73</v>
      </c>
      <c r="F38" s="150">
        <v>600</v>
      </c>
      <c r="G38" s="143">
        <v>850000</v>
      </c>
      <c r="H38" s="143">
        <v>850000</v>
      </c>
      <c r="I38" s="258">
        <f t="shared" si="1"/>
        <v>100</v>
      </c>
    </row>
    <row r="39" spans="1:9" ht="81" customHeight="1">
      <c r="A39" s="226" t="s">
        <v>524</v>
      </c>
      <c r="B39" s="70"/>
      <c r="C39" s="208">
        <v>4</v>
      </c>
      <c r="D39" s="208">
        <v>12</v>
      </c>
      <c r="E39" s="184" t="s">
        <v>423</v>
      </c>
      <c r="F39" s="150">
        <v>600</v>
      </c>
      <c r="G39" s="143">
        <v>3440000</v>
      </c>
      <c r="H39" s="143">
        <v>3440000</v>
      </c>
      <c r="I39" s="258">
        <f t="shared" si="1"/>
        <v>100</v>
      </c>
    </row>
    <row r="40" spans="1:9" ht="18" customHeight="1">
      <c r="A40" s="63" t="s">
        <v>271</v>
      </c>
      <c r="B40" s="85"/>
      <c r="C40" s="65">
        <v>5</v>
      </c>
      <c r="D40" s="65">
        <v>0</v>
      </c>
      <c r="E40" s="66">
        <v>0</v>
      </c>
      <c r="F40" s="67">
        <v>0</v>
      </c>
      <c r="G40" s="68">
        <f>G42+G45+G46+G47+G50+G41+G43+G44+G48+G51+G52+G49</f>
        <v>118223608.13000001</v>
      </c>
      <c r="H40" s="68">
        <f>H42+H45+H46+H47+H50+H41+H43+H44+H48+H51+H52+H49</f>
        <v>100476093.28</v>
      </c>
      <c r="I40" s="273">
        <f t="shared" si="1"/>
        <v>84.98818033832579</v>
      </c>
    </row>
    <row r="41" spans="1:9" ht="159" customHeight="1">
      <c r="A41" s="54" t="s">
        <v>576</v>
      </c>
      <c r="B41" s="180"/>
      <c r="C41" s="208">
        <v>5</v>
      </c>
      <c r="D41" s="208">
        <v>1</v>
      </c>
      <c r="E41" s="238" t="s">
        <v>577</v>
      </c>
      <c r="F41" s="213">
        <v>400</v>
      </c>
      <c r="G41" s="143">
        <v>68091445.43</v>
      </c>
      <c r="H41" s="143">
        <v>61725463.43</v>
      </c>
      <c r="I41" s="258">
        <f t="shared" si="1"/>
        <v>90.6508343892561</v>
      </c>
    </row>
    <row r="42" spans="1:9" ht="141.75" customHeight="1">
      <c r="A42" s="54" t="s">
        <v>622</v>
      </c>
      <c r="B42" s="180"/>
      <c r="C42" s="208">
        <v>5</v>
      </c>
      <c r="D42" s="208">
        <v>1</v>
      </c>
      <c r="E42" s="238" t="s">
        <v>578</v>
      </c>
      <c r="F42" s="213">
        <v>400</v>
      </c>
      <c r="G42" s="143">
        <v>30780099.02</v>
      </c>
      <c r="H42" s="143">
        <v>27173566.17</v>
      </c>
      <c r="I42" s="258">
        <f>H42/G42*100</f>
        <v>88.28290692743848</v>
      </c>
    </row>
    <row r="43" spans="1:9" ht="141" customHeight="1">
      <c r="A43" s="54" t="s">
        <v>623</v>
      </c>
      <c r="B43" s="271"/>
      <c r="C43" s="208">
        <v>5</v>
      </c>
      <c r="D43" s="208">
        <v>1</v>
      </c>
      <c r="E43" s="238" t="s">
        <v>624</v>
      </c>
      <c r="F43" s="213">
        <v>400</v>
      </c>
      <c r="G43" s="143">
        <v>2402033.22</v>
      </c>
      <c r="H43" s="143">
        <v>2402033.22</v>
      </c>
      <c r="I43" s="258">
        <f>H43/G43*100</f>
        <v>100</v>
      </c>
    </row>
    <row r="44" spans="1:9" ht="123.75" customHeight="1">
      <c r="A44" s="54" t="s">
        <v>625</v>
      </c>
      <c r="B44" s="271"/>
      <c r="C44" s="208">
        <v>5</v>
      </c>
      <c r="D44" s="208">
        <v>1</v>
      </c>
      <c r="E44" s="238" t="s">
        <v>626</v>
      </c>
      <c r="F44" s="213">
        <v>400</v>
      </c>
      <c r="G44" s="143">
        <v>5689807.47</v>
      </c>
      <c r="H44" s="143">
        <v>5689807.47</v>
      </c>
      <c r="I44" s="258">
        <f>H44/G44*100</f>
        <v>100</v>
      </c>
    </row>
    <row r="45" spans="1:9" ht="78.75" customHeight="1">
      <c r="A45" s="182" t="s">
        <v>546</v>
      </c>
      <c r="B45" s="88"/>
      <c r="C45" s="208">
        <v>5</v>
      </c>
      <c r="D45" s="208">
        <v>1</v>
      </c>
      <c r="E45" s="196" t="s">
        <v>425</v>
      </c>
      <c r="F45" s="213">
        <v>200</v>
      </c>
      <c r="G45" s="143">
        <v>786357.36</v>
      </c>
      <c r="H45" s="143">
        <v>786357.36</v>
      </c>
      <c r="I45" s="143">
        <f>H45/G45*100</f>
        <v>100</v>
      </c>
    </row>
    <row r="46" spans="1:9" ht="128.25" customHeight="1">
      <c r="A46" s="54" t="s">
        <v>531</v>
      </c>
      <c r="B46" s="64"/>
      <c r="C46" s="208">
        <v>5</v>
      </c>
      <c r="D46" s="208">
        <v>1</v>
      </c>
      <c r="E46" s="184" t="s">
        <v>426</v>
      </c>
      <c r="F46" s="213">
        <v>200</v>
      </c>
      <c r="G46" s="143">
        <v>1060271.24</v>
      </c>
      <c r="H46" s="143">
        <v>1060271.24</v>
      </c>
      <c r="I46" s="258">
        <f aca="true" t="shared" si="2" ref="I46:I95">H46/G46*100</f>
        <v>100</v>
      </c>
    </row>
    <row r="47" spans="1:9" ht="65.25" customHeight="1">
      <c r="A47" s="73" t="s">
        <v>544</v>
      </c>
      <c r="B47" s="136"/>
      <c r="C47" s="208">
        <v>5</v>
      </c>
      <c r="D47" s="208">
        <v>2</v>
      </c>
      <c r="E47" s="197" t="s">
        <v>429</v>
      </c>
      <c r="F47" s="150">
        <v>500</v>
      </c>
      <c r="G47" s="143">
        <v>99996.3</v>
      </c>
      <c r="H47" s="143">
        <v>99996.3</v>
      </c>
      <c r="I47" s="258">
        <f t="shared" si="2"/>
        <v>100</v>
      </c>
    </row>
    <row r="48" spans="1:9" ht="65.25" customHeight="1">
      <c r="A48" s="73" t="s">
        <v>70</v>
      </c>
      <c r="B48" s="136"/>
      <c r="C48" s="208">
        <v>5</v>
      </c>
      <c r="D48" s="208">
        <v>2</v>
      </c>
      <c r="E48" s="197" t="s">
        <v>71</v>
      </c>
      <c r="F48" s="150">
        <v>500</v>
      </c>
      <c r="G48" s="143">
        <v>68413</v>
      </c>
      <c r="H48" s="143">
        <v>68413</v>
      </c>
      <c r="I48" s="258">
        <f t="shared" si="2"/>
        <v>100</v>
      </c>
    </row>
    <row r="49" spans="1:9" ht="78.75" customHeight="1">
      <c r="A49" s="73" t="s">
        <v>129</v>
      </c>
      <c r="B49" s="136"/>
      <c r="C49" s="208">
        <v>5</v>
      </c>
      <c r="D49" s="208">
        <v>2</v>
      </c>
      <c r="E49" s="197" t="s">
        <v>516</v>
      </c>
      <c r="F49" s="150">
        <v>200</v>
      </c>
      <c r="G49" s="143">
        <v>6785.09</v>
      </c>
      <c r="H49" s="143">
        <v>6785.09</v>
      </c>
      <c r="I49" s="258">
        <f t="shared" si="2"/>
        <v>100</v>
      </c>
    </row>
    <row r="50" spans="1:9" ht="65.25" customHeight="1">
      <c r="A50" s="73" t="s">
        <v>543</v>
      </c>
      <c r="B50" s="136"/>
      <c r="C50" s="208">
        <v>5</v>
      </c>
      <c r="D50" s="208">
        <v>2</v>
      </c>
      <c r="E50" s="197" t="s">
        <v>516</v>
      </c>
      <c r="F50" s="150">
        <v>500</v>
      </c>
      <c r="G50" s="143">
        <v>1033500</v>
      </c>
      <c r="H50" s="143">
        <v>1033500</v>
      </c>
      <c r="I50" s="258">
        <f t="shared" si="2"/>
        <v>100</v>
      </c>
    </row>
    <row r="51" spans="1:9" ht="78" customHeight="1">
      <c r="A51" s="83" t="s">
        <v>105</v>
      </c>
      <c r="B51" s="136"/>
      <c r="C51" s="208">
        <v>5</v>
      </c>
      <c r="D51" s="208">
        <v>2</v>
      </c>
      <c r="E51" s="197" t="s">
        <v>102</v>
      </c>
      <c r="F51" s="150">
        <v>500</v>
      </c>
      <c r="G51" s="143">
        <v>429900</v>
      </c>
      <c r="H51" s="143">
        <v>429900</v>
      </c>
      <c r="I51" s="258">
        <f t="shared" si="2"/>
        <v>100</v>
      </c>
    </row>
    <row r="52" spans="1:9" ht="78" customHeight="1">
      <c r="A52" s="83" t="s">
        <v>106</v>
      </c>
      <c r="B52" s="136"/>
      <c r="C52" s="208">
        <v>5</v>
      </c>
      <c r="D52" s="208">
        <v>2</v>
      </c>
      <c r="E52" s="197" t="s">
        <v>96</v>
      </c>
      <c r="F52" s="150">
        <v>500</v>
      </c>
      <c r="G52" s="143">
        <v>7775000</v>
      </c>
      <c r="H52" s="77"/>
      <c r="I52" s="258"/>
    </row>
    <row r="53" spans="1:9" ht="16.5" customHeight="1">
      <c r="A53" s="63" t="s">
        <v>276</v>
      </c>
      <c r="B53" s="85"/>
      <c r="C53" s="65">
        <v>7</v>
      </c>
      <c r="D53" s="93"/>
      <c r="E53" s="94"/>
      <c r="F53" s="95"/>
      <c r="G53" s="68">
        <f>G54+G55</f>
        <v>200000</v>
      </c>
      <c r="H53" s="68">
        <f>H54+H55</f>
        <v>200000</v>
      </c>
      <c r="I53" s="259">
        <f t="shared" si="2"/>
        <v>100</v>
      </c>
    </row>
    <row r="54" spans="1:9" ht="83.25" customHeight="1">
      <c r="A54" s="84" t="s">
        <v>547</v>
      </c>
      <c r="B54" s="179"/>
      <c r="C54" s="208">
        <v>7</v>
      </c>
      <c r="D54" s="208">
        <v>7</v>
      </c>
      <c r="E54" s="184" t="s">
        <v>441</v>
      </c>
      <c r="F54" s="150">
        <v>200</v>
      </c>
      <c r="G54" s="143">
        <v>71700</v>
      </c>
      <c r="H54" s="143">
        <v>71700</v>
      </c>
      <c r="I54" s="258">
        <f t="shared" si="2"/>
        <v>100</v>
      </c>
    </row>
    <row r="55" spans="1:9" ht="84" customHeight="1">
      <c r="A55" s="84" t="s">
        <v>547</v>
      </c>
      <c r="B55" s="80"/>
      <c r="C55" s="208">
        <v>7</v>
      </c>
      <c r="D55" s="208">
        <v>7</v>
      </c>
      <c r="E55" s="184" t="s">
        <v>444</v>
      </c>
      <c r="F55" s="150">
        <v>200</v>
      </c>
      <c r="G55" s="143">
        <v>128300</v>
      </c>
      <c r="H55" s="143">
        <v>128300</v>
      </c>
      <c r="I55" s="258">
        <f t="shared" si="2"/>
        <v>100</v>
      </c>
    </row>
    <row r="56" spans="1:9" ht="18.75" customHeight="1">
      <c r="A56" s="63" t="s">
        <v>277</v>
      </c>
      <c r="B56" s="64"/>
      <c r="C56" s="65">
        <v>8</v>
      </c>
      <c r="D56" s="65">
        <v>0</v>
      </c>
      <c r="E56" s="79"/>
      <c r="F56" s="76"/>
      <c r="G56" s="68">
        <f>G57+G62+G63+G60+G61+G58+G59</f>
        <v>11383697.81</v>
      </c>
      <c r="H56" s="68">
        <f>H57+H62+H63+H60+H61+H58+H59</f>
        <v>7491424.109999999</v>
      </c>
      <c r="I56" s="273">
        <f t="shared" si="2"/>
        <v>65.8083536214319</v>
      </c>
    </row>
    <row r="57" spans="1:9" ht="95.25" customHeight="1">
      <c r="A57" s="73" t="s">
        <v>634</v>
      </c>
      <c r="B57" s="70"/>
      <c r="C57" s="208">
        <v>8</v>
      </c>
      <c r="D57" s="208">
        <v>1</v>
      </c>
      <c r="E57" s="184" t="s">
        <v>447</v>
      </c>
      <c r="F57" s="150">
        <v>600</v>
      </c>
      <c r="G57" s="143">
        <v>5520000</v>
      </c>
      <c r="H57" s="143">
        <v>5520000</v>
      </c>
      <c r="I57" s="258">
        <f t="shared" si="2"/>
        <v>100</v>
      </c>
    </row>
    <row r="58" spans="1:9" ht="79.5" customHeight="1">
      <c r="A58" s="54" t="s">
        <v>635</v>
      </c>
      <c r="B58" s="70"/>
      <c r="C58" s="208">
        <v>8</v>
      </c>
      <c r="D58" s="208">
        <v>1</v>
      </c>
      <c r="E58" s="184" t="s">
        <v>589</v>
      </c>
      <c r="F58" s="150">
        <v>600</v>
      </c>
      <c r="G58" s="143">
        <v>738808.92</v>
      </c>
      <c r="H58" s="143">
        <v>738808.92</v>
      </c>
      <c r="I58" s="258">
        <f t="shared" si="2"/>
        <v>100</v>
      </c>
    </row>
    <row r="59" spans="1:9" ht="77.25" customHeight="1">
      <c r="A59" s="54" t="s">
        <v>588</v>
      </c>
      <c r="B59" s="70"/>
      <c r="C59" s="208">
        <v>8</v>
      </c>
      <c r="D59" s="208">
        <v>1</v>
      </c>
      <c r="E59" s="184" t="s">
        <v>590</v>
      </c>
      <c r="F59" s="150">
        <v>600</v>
      </c>
      <c r="G59" s="143">
        <v>88888.89</v>
      </c>
      <c r="H59" s="143">
        <v>88888.89</v>
      </c>
      <c r="I59" s="258">
        <f t="shared" si="2"/>
        <v>100</v>
      </c>
    </row>
    <row r="60" spans="1:9" ht="78" customHeight="1">
      <c r="A60" s="54" t="s">
        <v>636</v>
      </c>
      <c r="B60" s="70"/>
      <c r="C60" s="208">
        <v>8</v>
      </c>
      <c r="D60" s="222">
        <v>1</v>
      </c>
      <c r="E60" s="19" t="s">
        <v>579</v>
      </c>
      <c r="F60" s="150">
        <v>600</v>
      </c>
      <c r="G60" s="143">
        <v>3690000</v>
      </c>
      <c r="H60" s="143">
        <v>32143.8</v>
      </c>
      <c r="I60" s="258">
        <f t="shared" si="2"/>
        <v>0.8711056910569106</v>
      </c>
    </row>
    <row r="61" spans="1:9" ht="95.25" customHeight="1">
      <c r="A61" s="54" t="s">
        <v>587</v>
      </c>
      <c r="B61" s="70"/>
      <c r="C61" s="208">
        <v>8</v>
      </c>
      <c r="D61" s="222">
        <v>1</v>
      </c>
      <c r="E61" s="19" t="s">
        <v>580</v>
      </c>
      <c r="F61" s="150">
        <v>600</v>
      </c>
      <c r="G61" s="143">
        <v>800000</v>
      </c>
      <c r="H61" s="143">
        <v>565582.5</v>
      </c>
      <c r="I61" s="258">
        <f t="shared" si="2"/>
        <v>70.6978125</v>
      </c>
    </row>
    <row r="62" spans="1:9" ht="30.75" customHeight="1">
      <c r="A62" s="182" t="s">
        <v>521</v>
      </c>
      <c r="B62" s="81"/>
      <c r="C62" s="208">
        <v>8</v>
      </c>
      <c r="D62" s="208">
        <v>1</v>
      </c>
      <c r="E62" s="19" t="s">
        <v>385</v>
      </c>
      <c r="F62" s="150">
        <v>500</v>
      </c>
      <c r="G62" s="143">
        <v>281000</v>
      </c>
      <c r="H62" s="143">
        <v>281000</v>
      </c>
      <c r="I62" s="258">
        <f t="shared" si="2"/>
        <v>100</v>
      </c>
    </row>
    <row r="63" spans="1:9" ht="99.75" customHeight="1">
      <c r="A63" s="73" t="s">
        <v>532</v>
      </c>
      <c r="B63" s="80"/>
      <c r="C63" s="208">
        <v>8</v>
      </c>
      <c r="D63" s="208">
        <v>4</v>
      </c>
      <c r="E63" s="184" t="s">
        <v>453</v>
      </c>
      <c r="F63" s="150">
        <v>200</v>
      </c>
      <c r="G63" s="143">
        <v>265000</v>
      </c>
      <c r="H63" s="143">
        <v>265000</v>
      </c>
      <c r="I63" s="258">
        <f t="shared" si="2"/>
        <v>100</v>
      </c>
    </row>
    <row r="64" spans="1:9" ht="15.75">
      <c r="A64" s="187" t="s">
        <v>279</v>
      </c>
      <c r="B64" s="64"/>
      <c r="C64" s="65">
        <v>10</v>
      </c>
      <c r="D64" s="82"/>
      <c r="E64" s="74"/>
      <c r="F64" s="76"/>
      <c r="G64" s="68">
        <f>G65+G66+G70+G68+G69+G67</f>
        <v>4554985.1</v>
      </c>
      <c r="H64" s="68">
        <f>H65+H66+H70+H68+H69+H67</f>
        <v>4122090.83</v>
      </c>
      <c r="I64" s="259">
        <f t="shared" si="2"/>
        <v>90.49625277588724</v>
      </c>
    </row>
    <row r="65" spans="1:9" ht="66.75" customHeight="1">
      <c r="A65" s="54" t="s">
        <v>525</v>
      </c>
      <c r="B65" s="80"/>
      <c r="C65" s="208">
        <v>10</v>
      </c>
      <c r="D65" s="208">
        <v>1</v>
      </c>
      <c r="E65" s="184" t="s">
        <v>455</v>
      </c>
      <c r="F65" s="150">
        <v>300</v>
      </c>
      <c r="G65" s="143">
        <v>271806.87</v>
      </c>
      <c r="H65" s="143">
        <v>271806.87</v>
      </c>
      <c r="I65" s="258">
        <f t="shared" si="2"/>
        <v>100</v>
      </c>
    </row>
    <row r="66" spans="1:9" ht="98.25" customHeight="1">
      <c r="A66" s="9" t="s">
        <v>540</v>
      </c>
      <c r="B66" s="239"/>
      <c r="C66" s="208">
        <v>10</v>
      </c>
      <c r="D66" s="208">
        <v>3</v>
      </c>
      <c r="E66" s="184" t="s">
        <v>459</v>
      </c>
      <c r="F66" s="150">
        <v>300</v>
      </c>
      <c r="G66" s="143">
        <v>1309171.32</v>
      </c>
      <c r="H66" s="143">
        <v>1309171.32</v>
      </c>
      <c r="I66" s="258">
        <f t="shared" si="2"/>
        <v>100</v>
      </c>
    </row>
    <row r="67" spans="1:9" ht="68.25" customHeight="1">
      <c r="A67" s="9" t="s">
        <v>49</v>
      </c>
      <c r="B67" s="239"/>
      <c r="C67" s="208">
        <v>10</v>
      </c>
      <c r="D67" s="208">
        <v>3</v>
      </c>
      <c r="E67" s="184" t="s">
        <v>48</v>
      </c>
      <c r="F67" s="150">
        <v>300</v>
      </c>
      <c r="G67" s="143">
        <v>1302909.66</v>
      </c>
      <c r="H67" s="143">
        <v>1149183.36</v>
      </c>
      <c r="I67" s="258">
        <f t="shared" si="2"/>
        <v>88.20130783280862</v>
      </c>
    </row>
    <row r="68" spans="1:9" ht="81" customHeight="1">
      <c r="A68" s="9" t="s">
        <v>629</v>
      </c>
      <c r="B68" s="204"/>
      <c r="C68" s="208">
        <v>10</v>
      </c>
      <c r="D68" s="208">
        <v>3</v>
      </c>
      <c r="E68" s="184" t="s">
        <v>630</v>
      </c>
      <c r="F68" s="150">
        <v>300</v>
      </c>
      <c r="G68" s="143">
        <v>1588000</v>
      </c>
      <c r="H68" s="143">
        <v>1309171.32</v>
      </c>
      <c r="I68" s="258">
        <f t="shared" si="2"/>
        <v>82.44151889168766</v>
      </c>
    </row>
    <row r="69" spans="1:9" ht="80.25" customHeight="1">
      <c r="A69" s="9" t="s">
        <v>631</v>
      </c>
      <c r="B69" s="180"/>
      <c r="C69" s="208">
        <v>10</v>
      </c>
      <c r="D69" s="208">
        <v>3</v>
      </c>
      <c r="E69" s="184" t="s">
        <v>632</v>
      </c>
      <c r="F69" s="150">
        <v>300</v>
      </c>
      <c r="G69" s="143">
        <v>50000</v>
      </c>
      <c r="H69" s="143">
        <v>49660.71</v>
      </c>
      <c r="I69" s="258">
        <f t="shared" si="2"/>
        <v>99.32141999999999</v>
      </c>
    </row>
    <row r="70" spans="1:9" ht="111" customHeight="1">
      <c r="A70" s="9" t="s">
        <v>567</v>
      </c>
      <c r="B70" s="180"/>
      <c r="C70" s="208">
        <v>10</v>
      </c>
      <c r="D70" s="208">
        <v>3</v>
      </c>
      <c r="E70" s="184" t="s">
        <v>464</v>
      </c>
      <c r="F70" s="150">
        <v>300</v>
      </c>
      <c r="G70" s="143">
        <v>33097.25</v>
      </c>
      <c r="H70" s="143">
        <v>33097.25</v>
      </c>
      <c r="I70" s="258">
        <f t="shared" si="2"/>
        <v>100</v>
      </c>
    </row>
    <row r="71" spans="1:9" ht="18" customHeight="1">
      <c r="A71" s="63" t="s">
        <v>282</v>
      </c>
      <c r="B71" s="64"/>
      <c r="C71" s="65">
        <v>11</v>
      </c>
      <c r="D71" s="65">
        <v>0</v>
      </c>
      <c r="E71" s="66">
        <v>0</v>
      </c>
      <c r="F71" s="67">
        <v>0</v>
      </c>
      <c r="G71" s="68">
        <f>G75+G72+G76+G73+G74+G77</f>
        <v>2456139.4</v>
      </c>
      <c r="H71" s="68">
        <f>H75+H72+H76+H73+H74+H77</f>
        <v>2455519.4</v>
      </c>
      <c r="I71" s="259">
        <f t="shared" si="2"/>
        <v>99.97475713308455</v>
      </c>
    </row>
    <row r="72" spans="1:9" ht="81" customHeight="1">
      <c r="A72" s="73" t="s">
        <v>538</v>
      </c>
      <c r="B72" s="80"/>
      <c r="C72" s="208">
        <v>11</v>
      </c>
      <c r="D72" s="208">
        <v>2</v>
      </c>
      <c r="E72" s="184" t="s">
        <v>470</v>
      </c>
      <c r="F72" s="150">
        <v>200</v>
      </c>
      <c r="G72" s="143">
        <v>203000</v>
      </c>
      <c r="H72" s="143">
        <v>203000</v>
      </c>
      <c r="I72" s="258">
        <f t="shared" si="2"/>
        <v>100</v>
      </c>
    </row>
    <row r="73" spans="1:9" ht="110.25" customHeight="1">
      <c r="A73" s="73" t="s">
        <v>41</v>
      </c>
      <c r="B73" s="80"/>
      <c r="C73" s="208">
        <v>11</v>
      </c>
      <c r="D73" s="208">
        <v>2</v>
      </c>
      <c r="E73" s="184" t="s">
        <v>470</v>
      </c>
      <c r="F73" s="150">
        <v>400</v>
      </c>
      <c r="G73" s="143">
        <v>391724.4</v>
      </c>
      <c r="H73" s="143">
        <v>391724.4</v>
      </c>
      <c r="I73" s="258">
        <f t="shared" si="2"/>
        <v>100</v>
      </c>
    </row>
    <row r="74" spans="1:9" ht="110.25" customHeight="1">
      <c r="A74" s="73" t="s">
        <v>42</v>
      </c>
      <c r="B74" s="80"/>
      <c r="C74" s="208">
        <v>11</v>
      </c>
      <c r="D74" s="208">
        <v>2</v>
      </c>
      <c r="E74" s="184" t="s">
        <v>32</v>
      </c>
      <c r="F74" s="150">
        <v>400</v>
      </c>
      <c r="G74" s="143">
        <v>1566875</v>
      </c>
      <c r="H74" s="143">
        <v>1566875</v>
      </c>
      <c r="I74" s="258">
        <f t="shared" si="2"/>
        <v>100</v>
      </c>
    </row>
    <row r="75" spans="1:9" ht="84" customHeight="1">
      <c r="A75" s="73" t="s">
        <v>89</v>
      </c>
      <c r="B75" s="80"/>
      <c r="C75" s="208">
        <v>11</v>
      </c>
      <c r="D75" s="208">
        <v>2</v>
      </c>
      <c r="E75" s="184" t="s">
        <v>474</v>
      </c>
      <c r="F75" s="150">
        <v>200</v>
      </c>
      <c r="G75" s="143">
        <v>114000</v>
      </c>
      <c r="H75" s="143">
        <v>114000</v>
      </c>
      <c r="I75" s="258">
        <f t="shared" si="2"/>
        <v>100</v>
      </c>
    </row>
    <row r="76" spans="1:9" ht="112.5" customHeight="1">
      <c r="A76" s="83" t="s">
        <v>539</v>
      </c>
      <c r="B76" s="81"/>
      <c r="C76" s="208">
        <v>11</v>
      </c>
      <c r="D76" s="208">
        <v>2</v>
      </c>
      <c r="E76" s="184" t="s">
        <v>477</v>
      </c>
      <c r="F76" s="211">
        <v>600</v>
      </c>
      <c r="G76" s="143">
        <v>98920</v>
      </c>
      <c r="H76" s="143">
        <v>98920</v>
      </c>
      <c r="I76" s="258">
        <f t="shared" si="2"/>
        <v>100</v>
      </c>
    </row>
    <row r="77" spans="1:9" ht="78.75" customHeight="1">
      <c r="A77" s="313" t="s">
        <v>74</v>
      </c>
      <c r="B77" s="81"/>
      <c r="C77" s="208">
        <v>11</v>
      </c>
      <c r="D77" s="208">
        <v>2</v>
      </c>
      <c r="E77" s="184" t="s">
        <v>40</v>
      </c>
      <c r="F77" s="211">
        <v>244</v>
      </c>
      <c r="G77" s="143">
        <v>81620</v>
      </c>
      <c r="H77" s="143">
        <v>81000</v>
      </c>
      <c r="I77" s="258">
        <f t="shared" si="2"/>
        <v>99.24038225925018</v>
      </c>
    </row>
    <row r="78" spans="1:9" ht="31.5" customHeight="1">
      <c r="A78" s="63" t="s">
        <v>319</v>
      </c>
      <c r="B78" s="85"/>
      <c r="C78" s="140">
        <v>13</v>
      </c>
      <c r="D78" s="140">
        <v>0</v>
      </c>
      <c r="E78" s="162">
        <v>0</v>
      </c>
      <c r="F78" s="165"/>
      <c r="G78" s="141">
        <f>G79</f>
        <v>941827.49</v>
      </c>
      <c r="H78" s="141">
        <f>H79</f>
        <v>941827.49</v>
      </c>
      <c r="I78" s="272">
        <f t="shared" si="2"/>
        <v>100</v>
      </c>
    </row>
    <row r="79" spans="1:9" ht="18" customHeight="1">
      <c r="A79" s="182" t="s">
        <v>504</v>
      </c>
      <c r="B79" s="80"/>
      <c r="C79" s="208">
        <v>13</v>
      </c>
      <c r="D79" s="208">
        <v>1</v>
      </c>
      <c r="E79" s="184" t="s">
        <v>479</v>
      </c>
      <c r="F79" s="150">
        <v>700</v>
      </c>
      <c r="G79" s="143">
        <v>941827.49</v>
      </c>
      <c r="H79" s="77">
        <v>941827.49</v>
      </c>
      <c r="I79" s="77"/>
    </row>
    <row r="80" spans="1:9" ht="36" customHeight="1">
      <c r="A80" s="96" t="s">
        <v>304</v>
      </c>
      <c r="B80" s="97">
        <v>875</v>
      </c>
      <c r="C80" s="98"/>
      <c r="D80" s="98"/>
      <c r="E80" s="98"/>
      <c r="F80" s="98"/>
      <c r="G80" s="142">
        <f>G81+G83+G88</f>
        <v>45329000.349999994</v>
      </c>
      <c r="H80" s="142">
        <f>H81+H83+H88</f>
        <v>37717049.49</v>
      </c>
      <c r="I80" s="272">
        <f t="shared" si="2"/>
        <v>83.20732687412995</v>
      </c>
    </row>
    <row r="81" spans="1:9" ht="31.5">
      <c r="A81" s="63" t="s">
        <v>266</v>
      </c>
      <c r="B81" s="85"/>
      <c r="C81" s="140">
        <v>3</v>
      </c>
      <c r="D81" s="65">
        <v>0</v>
      </c>
      <c r="E81" s="66">
        <v>0</v>
      </c>
      <c r="F81" s="98"/>
      <c r="G81" s="141">
        <f>G82</f>
        <v>62382.22</v>
      </c>
      <c r="H81" s="141">
        <f>H82</f>
        <v>62382.22</v>
      </c>
      <c r="I81" s="259">
        <f t="shared" si="2"/>
        <v>100</v>
      </c>
    </row>
    <row r="82" spans="1:9" ht="129" customHeight="1">
      <c r="A82" s="111" t="s">
        <v>535</v>
      </c>
      <c r="B82" s="110"/>
      <c r="C82" s="208">
        <v>3</v>
      </c>
      <c r="D82" s="208">
        <v>9</v>
      </c>
      <c r="E82" s="108" t="s">
        <v>513</v>
      </c>
      <c r="F82" s="150">
        <v>200</v>
      </c>
      <c r="G82" s="139">
        <v>62382.22</v>
      </c>
      <c r="H82" s="139">
        <v>62382.22</v>
      </c>
      <c r="I82" s="258">
        <f t="shared" si="2"/>
        <v>100</v>
      </c>
    </row>
    <row r="83" spans="1:9" ht="20.25" customHeight="1">
      <c r="A83" s="63" t="s">
        <v>268</v>
      </c>
      <c r="B83" s="64"/>
      <c r="C83" s="65">
        <v>4</v>
      </c>
      <c r="D83" s="65"/>
      <c r="E83" s="66"/>
      <c r="F83" s="67"/>
      <c r="G83" s="144">
        <f>G84+G85+G86+G87</f>
        <v>25281375.52</v>
      </c>
      <c r="H83" s="144">
        <f>H84+H85+H86+H87</f>
        <v>22695452.310000002</v>
      </c>
      <c r="I83" s="258">
        <f t="shared" si="2"/>
        <v>89.77142992890444</v>
      </c>
    </row>
    <row r="84" spans="1:9" ht="80.25" customHeight="1">
      <c r="A84" s="186" t="s">
        <v>536</v>
      </c>
      <c r="B84" s="80"/>
      <c r="C84" s="208">
        <v>4</v>
      </c>
      <c r="D84" s="208">
        <v>9</v>
      </c>
      <c r="E84" s="184" t="s">
        <v>485</v>
      </c>
      <c r="F84" s="150">
        <v>200</v>
      </c>
      <c r="G84" s="139">
        <v>489139.9</v>
      </c>
      <c r="H84" s="139">
        <v>489139.9</v>
      </c>
      <c r="I84" s="258">
        <f t="shared" si="2"/>
        <v>100</v>
      </c>
    </row>
    <row r="85" spans="1:9" ht="83.25" customHeight="1">
      <c r="A85" s="83" t="s">
        <v>537</v>
      </c>
      <c r="B85" s="80"/>
      <c r="C85" s="208">
        <v>4</v>
      </c>
      <c r="D85" s="208">
        <v>9</v>
      </c>
      <c r="E85" s="184" t="s">
        <v>500</v>
      </c>
      <c r="F85" s="150">
        <v>200</v>
      </c>
      <c r="G85" s="139">
        <v>7047293.62</v>
      </c>
      <c r="H85" s="139">
        <v>7047293.62</v>
      </c>
      <c r="I85" s="258">
        <f t="shared" si="2"/>
        <v>100</v>
      </c>
    </row>
    <row r="86" spans="1:9" ht="66" customHeight="1">
      <c r="A86" s="54" t="s">
        <v>564</v>
      </c>
      <c r="B86" s="80"/>
      <c r="C86" s="208">
        <v>4</v>
      </c>
      <c r="D86" s="208">
        <v>9</v>
      </c>
      <c r="E86" s="184" t="s">
        <v>560</v>
      </c>
      <c r="F86" s="150">
        <v>200</v>
      </c>
      <c r="G86" s="139">
        <v>8510527</v>
      </c>
      <c r="H86" s="139">
        <v>8510526.65</v>
      </c>
      <c r="I86" s="258">
        <f t="shared" si="2"/>
        <v>99.99999588744622</v>
      </c>
    </row>
    <row r="87" spans="1:9" ht="96.75" customHeight="1">
      <c r="A87" s="194" t="s">
        <v>565</v>
      </c>
      <c r="B87" s="80"/>
      <c r="C87" s="208">
        <v>4</v>
      </c>
      <c r="D87" s="208">
        <v>9</v>
      </c>
      <c r="E87" s="184" t="s">
        <v>562</v>
      </c>
      <c r="F87" s="150">
        <v>200</v>
      </c>
      <c r="G87" s="139">
        <v>9234415</v>
      </c>
      <c r="H87" s="139">
        <v>6648492.14</v>
      </c>
      <c r="I87" s="258">
        <f t="shared" si="2"/>
        <v>71.99689574271895</v>
      </c>
    </row>
    <row r="88" spans="1:9" ht="19.5" customHeight="1">
      <c r="A88" s="99" t="s">
        <v>271</v>
      </c>
      <c r="B88" s="64"/>
      <c r="C88" s="65">
        <v>5</v>
      </c>
      <c r="D88" s="65"/>
      <c r="E88" s="66"/>
      <c r="F88" s="67"/>
      <c r="G88" s="68">
        <f>G89+G91+G92+G93+G94+G90</f>
        <v>19985242.61</v>
      </c>
      <c r="H88" s="68">
        <f>H89+H91+H92+H93+H94+H90</f>
        <v>14959214.96</v>
      </c>
      <c r="I88" s="259">
        <f t="shared" si="2"/>
        <v>74.85130529521254</v>
      </c>
    </row>
    <row r="89" spans="1:9" ht="84" customHeight="1">
      <c r="A89" s="9" t="s">
        <v>534</v>
      </c>
      <c r="B89" s="80"/>
      <c r="C89" s="208">
        <v>5</v>
      </c>
      <c r="D89" s="208">
        <v>3</v>
      </c>
      <c r="E89" s="184" t="s">
        <v>489</v>
      </c>
      <c r="F89" s="150">
        <v>200</v>
      </c>
      <c r="G89" s="143">
        <v>2039181.5</v>
      </c>
      <c r="H89" s="143">
        <v>2021315.82</v>
      </c>
      <c r="I89" s="258">
        <f t="shared" si="2"/>
        <v>99.12387985081268</v>
      </c>
    </row>
    <row r="90" spans="1:9" ht="80.25" customHeight="1">
      <c r="A90" s="83" t="s">
        <v>43</v>
      </c>
      <c r="B90" s="80"/>
      <c r="C90" s="208">
        <v>5</v>
      </c>
      <c r="D90" s="208">
        <v>3</v>
      </c>
      <c r="E90" s="184" t="s">
        <v>44</v>
      </c>
      <c r="F90" s="150">
        <v>200</v>
      </c>
      <c r="G90" s="143">
        <v>4922400</v>
      </c>
      <c r="H90" s="143"/>
      <c r="I90" s="258"/>
    </row>
    <row r="91" spans="1:9" ht="70.5" customHeight="1">
      <c r="A91" s="182" t="s">
        <v>541</v>
      </c>
      <c r="B91" s="81"/>
      <c r="C91" s="208">
        <v>5</v>
      </c>
      <c r="D91" s="208">
        <v>3</v>
      </c>
      <c r="E91" s="184" t="s">
        <v>493</v>
      </c>
      <c r="F91" s="150">
        <v>200</v>
      </c>
      <c r="G91" s="143">
        <v>7631845.66</v>
      </c>
      <c r="H91" s="143">
        <v>7627577.94</v>
      </c>
      <c r="I91" s="258">
        <f t="shared" si="2"/>
        <v>99.94408010604344</v>
      </c>
    </row>
    <row r="92" spans="1:9" ht="116.25" customHeight="1">
      <c r="A92" s="83" t="s">
        <v>527</v>
      </c>
      <c r="B92" s="92"/>
      <c r="C92" s="208">
        <v>5</v>
      </c>
      <c r="D92" s="208">
        <v>5</v>
      </c>
      <c r="E92" s="184" t="s">
        <v>496</v>
      </c>
      <c r="F92" s="211">
        <v>100</v>
      </c>
      <c r="G92" s="214">
        <v>4594515.45</v>
      </c>
      <c r="H92" s="214">
        <v>4515215.45</v>
      </c>
      <c r="I92" s="258">
        <f t="shared" si="2"/>
        <v>98.27402909266526</v>
      </c>
    </row>
    <row r="93" spans="1:9" ht="70.5" customHeight="1">
      <c r="A93" s="83" t="s">
        <v>526</v>
      </c>
      <c r="B93" s="80"/>
      <c r="C93" s="208">
        <v>5</v>
      </c>
      <c r="D93" s="208">
        <v>5</v>
      </c>
      <c r="E93" s="184" t="s">
        <v>496</v>
      </c>
      <c r="F93" s="150">
        <v>200</v>
      </c>
      <c r="G93" s="214">
        <v>789443.84</v>
      </c>
      <c r="H93" s="214">
        <v>787249.59</v>
      </c>
      <c r="I93" s="258">
        <f t="shared" si="2"/>
        <v>99.7220511594593</v>
      </c>
    </row>
    <row r="94" spans="1:9" ht="51" customHeight="1">
      <c r="A94" s="216" t="s">
        <v>548</v>
      </c>
      <c r="B94" s="92"/>
      <c r="C94" s="208">
        <v>5</v>
      </c>
      <c r="D94" s="208">
        <v>5</v>
      </c>
      <c r="E94" s="184" t="s">
        <v>496</v>
      </c>
      <c r="F94" s="150">
        <v>800</v>
      </c>
      <c r="G94" s="214">
        <v>7856.16</v>
      </c>
      <c r="H94" s="214">
        <v>7856.16</v>
      </c>
      <c r="I94" s="258">
        <f t="shared" si="2"/>
        <v>100</v>
      </c>
    </row>
    <row r="95" spans="1:9" ht="18.75">
      <c r="A95" s="376" t="s">
        <v>284</v>
      </c>
      <c r="B95" s="377"/>
      <c r="C95" s="377"/>
      <c r="D95" s="377"/>
      <c r="E95" s="377"/>
      <c r="F95" s="378"/>
      <c r="G95" s="72">
        <f>G80+G14</f>
        <v>206574852.92000002</v>
      </c>
      <c r="H95" s="72">
        <f>H80+H14</f>
        <v>175478939.97000003</v>
      </c>
      <c r="I95" s="272">
        <f t="shared" si="2"/>
        <v>84.94690301822824</v>
      </c>
    </row>
    <row r="96" spans="1:9" ht="12.75">
      <c r="A96" s="217" t="s">
        <v>505</v>
      </c>
      <c r="B96" s="46"/>
      <c r="C96" s="46"/>
      <c r="D96" s="46"/>
      <c r="E96" s="46"/>
      <c r="F96" s="46"/>
      <c r="G96" s="218">
        <f>'Приложение 1'!C83-'Приложение 3'!G95</f>
        <v>-2792073.7700000107</v>
      </c>
      <c r="H96" s="218">
        <f>'Приложение 1'!D83-'Приложение 3'!H95</f>
        <v>2352277.2799999714</v>
      </c>
      <c r="I96" s="188"/>
    </row>
    <row r="97" spans="1:9" ht="12.75">
      <c r="A97" s="189"/>
      <c r="B97" s="190"/>
      <c r="C97" s="190"/>
      <c r="D97" s="190"/>
      <c r="E97" s="190"/>
      <c r="F97" s="190"/>
      <c r="G97" s="190"/>
      <c r="H97" s="190"/>
      <c r="I97" s="190"/>
    </row>
    <row r="98" spans="1:9" ht="12.75">
      <c r="A98" s="189"/>
      <c r="B98" s="190"/>
      <c r="C98" s="190"/>
      <c r="D98" s="190"/>
      <c r="E98" s="190"/>
      <c r="F98" s="190"/>
      <c r="G98" s="190"/>
      <c r="H98" s="190"/>
      <c r="I98" s="190"/>
    </row>
    <row r="99" spans="1:9" ht="12.75">
      <c r="A99" s="189"/>
      <c r="B99" s="190"/>
      <c r="C99" s="190"/>
      <c r="D99" s="190"/>
      <c r="E99" s="190"/>
      <c r="F99" s="190"/>
      <c r="G99" s="190"/>
      <c r="H99" s="190"/>
      <c r="I99" s="190"/>
    </row>
    <row r="100" spans="1:9" ht="12.75">
      <c r="A100" s="379"/>
      <c r="B100" s="379"/>
      <c r="C100" s="379"/>
      <c r="D100" s="379"/>
      <c r="E100" s="379"/>
      <c r="F100" s="379"/>
      <c r="G100" s="379"/>
      <c r="H100" s="379"/>
      <c r="I100" s="244"/>
    </row>
    <row r="101" spans="1:9" ht="12.75">
      <c r="A101" s="189"/>
      <c r="B101" s="190"/>
      <c r="C101" s="190"/>
      <c r="D101" s="190"/>
      <c r="E101" s="190"/>
      <c r="F101" s="190"/>
      <c r="G101" s="190"/>
      <c r="H101" s="190"/>
      <c r="I101" s="190"/>
    </row>
    <row r="102" spans="1:9" ht="12.75">
      <c r="A102" s="189"/>
      <c r="B102" s="190"/>
      <c r="C102" s="190"/>
      <c r="D102" s="190"/>
      <c r="E102" s="190"/>
      <c r="F102" s="190"/>
      <c r="G102" s="190"/>
      <c r="H102" s="190"/>
      <c r="I102" s="190"/>
    </row>
    <row r="103" spans="1:9" ht="12.75">
      <c r="A103" s="189"/>
      <c r="B103" s="190"/>
      <c r="C103" s="190"/>
      <c r="D103" s="190"/>
      <c r="E103" s="190"/>
      <c r="F103" s="190"/>
      <c r="G103" s="190"/>
      <c r="H103" s="190"/>
      <c r="I103" s="190"/>
    </row>
    <row r="104" spans="1:9" ht="12.75">
      <c r="A104" s="189"/>
      <c r="B104" s="190"/>
      <c r="C104" s="190"/>
      <c r="D104" s="190"/>
      <c r="E104" s="190"/>
      <c r="F104" s="190"/>
      <c r="G104" s="190"/>
      <c r="H104" s="190"/>
      <c r="I104" s="190"/>
    </row>
    <row r="105" spans="1:9" ht="12.75">
      <c r="A105" s="189"/>
      <c r="B105" s="190"/>
      <c r="C105" s="190"/>
      <c r="D105" s="190"/>
      <c r="E105" s="190"/>
      <c r="F105" s="190"/>
      <c r="G105" s="190"/>
      <c r="H105" s="190"/>
      <c r="I105" s="190"/>
    </row>
    <row r="106" spans="1:9" ht="12.75">
      <c r="A106" s="189"/>
      <c r="B106" s="190"/>
      <c r="C106" s="190"/>
      <c r="D106" s="190"/>
      <c r="E106" s="190"/>
      <c r="F106" s="190"/>
      <c r="G106" s="190"/>
      <c r="H106" s="190"/>
      <c r="I106" s="190"/>
    </row>
    <row r="107" spans="1:9" ht="12.75">
      <c r="A107" s="189"/>
      <c r="B107" s="190"/>
      <c r="C107" s="190"/>
      <c r="D107" s="190"/>
      <c r="E107" s="190"/>
      <c r="F107" s="190"/>
      <c r="G107" s="190"/>
      <c r="H107" s="190"/>
      <c r="I107" s="190"/>
    </row>
    <row r="108" spans="1:9" ht="12.75">
      <c r="A108" s="189"/>
      <c r="B108" s="190"/>
      <c r="C108" s="190"/>
      <c r="D108" s="190"/>
      <c r="E108" s="190"/>
      <c r="F108" s="190"/>
      <c r="G108" s="190"/>
      <c r="H108" s="190"/>
      <c r="I108" s="190"/>
    </row>
    <row r="109" spans="1:9" ht="12.75">
      <c r="A109" s="189"/>
      <c r="B109" s="190"/>
      <c r="C109" s="190"/>
      <c r="D109" s="190"/>
      <c r="E109" s="190"/>
      <c r="F109" s="190"/>
      <c r="G109" s="190"/>
      <c r="H109" s="190"/>
      <c r="I109" s="190"/>
    </row>
  </sheetData>
  <sheetProtection/>
  <mergeCells count="19">
    <mergeCell ref="A6:H6"/>
    <mergeCell ref="A1:I1"/>
    <mergeCell ref="A2:I2"/>
    <mergeCell ref="A3:I3"/>
    <mergeCell ref="A4:I4"/>
    <mergeCell ref="E10:E12"/>
    <mergeCell ref="F10:F12"/>
    <mergeCell ref="A8:H8"/>
    <mergeCell ref="A7:H7"/>
    <mergeCell ref="I9:I12"/>
    <mergeCell ref="A95:F95"/>
    <mergeCell ref="A100:H100"/>
    <mergeCell ref="A9:A12"/>
    <mergeCell ref="B9:F9"/>
    <mergeCell ref="G9:G12"/>
    <mergeCell ref="H9:H12"/>
    <mergeCell ref="B10:B12"/>
    <mergeCell ref="C10:C12"/>
    <mergeCell ref="D10:D12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scale="70" r:id="rId1"/>
  <rowBreaks count="5" manualBreakCount="5">
    <brk id="30" max="8" man="1"/>
    <brk id="43" max="255" man="1"/>
    <brk id="57" max="8" man="1"/>
    <brk id="72" max="8" man="1"/>
    <brk id="8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89" zoomScaleSheetLayoutView="89" zoomScalePageLayoutView="0" workbookViewId="0" topLeftCell="A28">
      <selection activeCell="C21" sqref="C21"/>
    </sheetView>
  </sheetViews>
  <sheetFormatPr defaultColWidth="9.00390625" defaultRowHeight="12.75"/>
  <cols>
    <col min="1" max="1" width="44.00390625" style="48" customWidth="1"/>
    <col min="2" max="2" width="6.625" style="48" customWidth="1"/>
    <col min="3" max="3" width="7.75390625" style="48" customWidth="1"/>
    <col min="4" max="4" width="18.75390625" style="48" customWidth="1"/>
    <col min="5" max="5" width="18.625" style="48" customWidth="1"/>
    <col min="6" max="6" width="11.125" style="48" customWidth="1"/>
  </cols>
  <sheetData>
    <row r="1" spans="1:6" ht="15.75">
      <c r="A1" s="356" t="s">
        <v>595</v>
      </c>
      <c r="B1" s="356"/>
      <c r="C1" s="356"/>
      <c r="D1" s="356"/>
      <c r="E1" s="356"/>
      <c r="F1" s="356"/>
    </row>
    <row r="2" spans="1:6" ht="15.75">
      <c r="A2" s="365" t="s">
        <v>286</v>
      </c>
      <c r="B2" s="365"/>
      <c r="C2" s="365"/>
      <c r="D2" s="365"/>
      <c r="E2" s="365"/>
      <c r="F2" s="365"/>
    </row>
    <row r="3" spans="1:6" ht="15.75">
      <c r="A3" s="365" t="s">
        <v>287</v>
      </c>
      <c r="B3" s="365"/>
      <c r="C3" s="365"/>
      <c r="D3" s="365"/>
      <c r="E3" s="365"/>
      <c r="F3" s="365"/>
    </row>
    <row r="4" spans="1:6" ht="15.75">
      <c r="A4" s="357" t="s">
        <v>222</v>
      </c>
      <c r="B4" s="357"/>
      <c r="C4" s="357"/>
      <c r="D4" s="357"/>
      <c r="E4" s="357"/>
      <c r="F4" s="357"/>
    </row>
    <row r="5" spans="1:6" ht="11.25" customHeight="1">
      <c r="A5" s="27"/>
      <c r="B5" s="27"/>
      <c r="C5" s="27"/>
      <c r="D5" s="27"/>
      <c r="E5" s="27"/>
      <c r="F5" s="27"/>
    </row>
    <row r="6" spans="1:6" ht="15" customHeight="1">
      <c r="A6" s="366" t="s">
        <v>253</v>
      </c>
      <c r="B6" s="366"/>
      <c r="C6" s="366"/>
      <c r="D6" s="366"/>
      <c r="E6" s="366"/>
      <c r="F6" s="366"/>
    </row>
    <row r="7" spans="1:6" ht="15.75" customHeight="1">
      <c r="A7" s="366" t="s">
        <v>254</v>
      </c>
      <c r="B7" s="366"/>
      <c r="C7" s="366"/>
      <c r="D7" s="366"/>
      <c r="E7" s="366"/>
      <c r="F7" s="366"/>
    </row>
    <row r="8" spans="1:6" ht="15.75" customHeight="1">
      <c r="A8" s="367" t="s">
        <v>255</v>
      </c>
      <c r="B8" s="367"/>
      <c r="C8" s="367"/>
      <c r="D8" s="367"/>
      <c r="E8" s="367"/>
      <c r="F8" s="367"/>
    </row>
    <row r="9" spans="1:6" ht="18.75">
      <c r="A9" s="366" t="s">
        <v>133</v>
      </c>
      <c r="B9" s="366"/>
      <c r="C9" s="366"/>
      <c r="D9" s="366"/>
      <c r="E9" s="366"/>
      <c r="F9" s="366"/>
    </row>
    <row r="10" spans="1:6" ht="16.5" thickBot="1">
      <c r="A10" s="28"/>
      <c r="B10" s="28"/>
      <c r="C10" s="28"/>
      <c r="D10" s="28"/>
      <c r="E10" s="28"/>
      <c r="F10" s="29" t="s">
        <v>256</v>
      </c>
    </row>
    <row r="11" spans="1:6" ht="15.75">
      <c r="A11" s="359"/>
      <c r="B11" s="353" t="s">
        <v>257</v>
      </c>
      <c r="C11" s="353"/>
      <c r="D11" s="353" t="s">
        <v>598</v>
      </c>
      <c r="E11" s="353" t="s">
        <v>599</v>
      </c>
      <c r="F11" s="353" t="s">
        <v>608</v>
      </c>
    </row>
    <row r="12" spans="1:6" ht="15" customHeight="1">
      <c r="A12" s="360"/>
      <c r="B12" s="358" t="s">
        <v>258</v>
      </c>
      <c r="C12" s="358" t="s">
        <v>259</v>
      </c>
      <c r="D12" s="354"/>
      <c r="E12" s="354"/>
      <c r="F12" s="354"/>
    </row>
    <row r="13" spans="1:6" ht="15" customHeight="1">
      <c r="A13" s="360"/>
      <c r="B13" s="358"/>
      <c r="C13" s="358"/>
      <c r="D13" s="354"/>
      <c r="E13" s="354"/>
      <c r="F13" s="354"/>
    </row>
    <row r="14" spans="1:6" ht="6" customHeight="1">
      <c r="A14" s="361"/>
      <c r="B14" s="358"/>
      <c r="C14" s="358"/>
      <c r="D14" s="355"/>
      <c r="E14" s="355"/>
      <c r="F14" s="355"/>
    </row>
    <row r="15" spans="1:6" ht="15.75" customHeight="1" thickBot="1">
      <c r="A15" s="30">
        <v>1</v>
      </c>
      <c r="B15" s="31">
        <v>2</v>
      </c>
      <c r="C15" s="31">
        <v>3</v>
      </c>
      <c r="D15" s="31"/>
      <c r="E15" s="31"/>
      <c r="F15" s="31"/>
    </row>
    <row r="16" spans="1:6" ht="24" customHeight="1">
      <c r="A16" s="32" t="s">
        <v>260</v>
      </c>
      <c r="B16" s="33">
        <v>1</v>
      </c>
      <c r="C16" s="33">
        <v>0</v>
      </c>
      <c r="D16" s="34">
        <f>D17+D18+D19+D21+D22+D20</f>
        <v>13433594.64</v>
      </c>
      <c r="E16" s="34">
        <f>E17+E18+E19+E21+E22+E20</f>
        <v>12499129.92</v>
      </c>
      <c r="F16" s="279">
        <f aca="true" t="shared" si="0" ref="F16:F47">E16/D16*100</f>
        <v>93.04382226021968</v>
      </c>
    </row>
    <row r="17" spans="1:6" ht="48" customHeight="1">
      <c r="A17" s="35" t="s">
        <v>261</v>
      </c>
      <c r="B17" s="163">
        <v>1</v>
      </c>
      <c r="C17" s="163">
        <v>2</v>
      </c>
      <c r="D17" s="41">
        <v>1007117.25</v>
      </c>
      <c r="E17" s="41">
        <v>1007117.25</v>
      </c>
      <c r="F17" s="276">
        <f t="shared" si="0"/>
        <v>100</v>
      </c>
    </row>
    <row r="18" spans="1:6" ht="78" customHeight="1">
      <c r="A18" s="35" t="s">
        <v>262</v>
      </c>
      <c r="B18" s="163">
        <v>1</v>
      </c>
      <c r="C18" s="163">
        <v>3</v>
      </c>
      <c r="D18" s="41">
        <v>2000</v>
      </c>
      <c r="E18" s="41">
        <v>2000</v>
      </c>
      <c r="F18" s="281">
        <f t="shared" si="0"/>
        <v>100</v>
      </c>
    </row>
    <row r="19" spans="1:6" ht="80.25" customHeight="1">
      <c r="A19" s="35" t="s">
        <v>263</v>
      </c>
      <c r="B19" s="163">
        <v>1</v>
      </c>
      <c r="C19" s="163">
        <v>4</v>
      </c>
      <c r="D19" s="41">
        <v>10433882.75</v>
      </c>
      <c r="E19" s="41">
        <v>9554547.35</v>
      </c>
      <c r="F19" s="276">
        <f t="shared" si="0"/>
        <v>91.57230897577413</v>
      </c>
    </row>
    <row r="20" spans="1:6" ht="72.75" customHeight="1">
      <c r="A20" s="35" t="s">
        <v>58</v>
      </c>
      <c r="B20" s="163">
        <v>1</v>
      </c>
      <c r="C20" s="163">
        <v>6</v>
      </c>
      <c r="D20" s="41">
        <v>100000</v>
      </c>
      <c r="E20" s="41">
        <v>100000</v>
      </c>
      <c r="F20" s="276">
        <f t="shared" si="0"/>
        <v>100</v>
      </c>
    </row>
    <row r="21" spans="1:6" ht="19.5" customHeight="1">
      <c r="A21" s="35" t="s">
        <v>264</v>
      </c>
      <c r="B21" s="36">
        <v>1</v>
      </c>
      <c r="C21" s="36">
        <v>11</v>
      </c>
      <c r="D21" s="37">
        <v>52629.32</v>
      </c>
      <c r="E21" s="37"/>
      <c r="F21" s="280">
        <f t="shared" si="0"/>
        <v>0</v>
      </c>
    </row>
    <row r="22" spans="1:6" ht="17.25" customHeight="1">
      <c r="A22" s="35" t="s">
        <v>265</v>
      </c>
      <c r="B22" s="36">
        <v>1</v>
      </c>
      <c r="C22" s="36">
        <v>13</v>
      </c>
      <c r="D22" s="37">
        <v>1837965.32</v>
      </c>
      <c r="E22" s="37">
        <v>1835465.32</v>
      </c>
      <c r="F22" s="277">
        <f t="shared" si="0"/>
        <v>99.86398002330098</v>
      </c>
    </row>
    <row r="23" spans="1:6" ht="36.75" customHeight="1">
      <c r="A23" s="38" t="s">
        <v>266</v>
      </c>
      <c r="B23" s="278">
        <v>3</v>
      </c>
      <c r="C23" s="39">
        <v>0</v>
      </c>
      <c r="D23" s="260">
        <f>D24</f>
        <v>1146382.22</v>
      </c>
      <c r="E23" s="260">
        <f>E24</f>
        <v>1146382.22</v>
      </c>
      <c r="F23" s="282">
        <f t="shared" si="0"/>
        <v>100</v>
      </c>
    </row>
    <row r="24" spans="1:6" ht="63" customHeight="1">
      <c r="A24" s="106" t="s">
        <v>267</v>
      </c>
      <c r="B24" s="163">
        <v>3</v>
      </c>
      <c r="C24" s="163">
        <v>9</v>
      </c>
      <c r="D24" s="41">
        <v>1146382.22</v>
      </c>
      <c r="E24" s="41">
        <v>1146382.22</v>
      </c>
      <c r="F24" s="281">
        <f t="shared" si="0"/>
        <v>100</v>
      </c>
    </row>
    <row r="25" spans="1:6" ht="18.75">
      <c r="A25" s="38" t="s">
        <v>268</v>
      </c>
      <c r="B25" s="39">
        <v>4</v>
      </c>
      <c r="C25" s="39">
        <v>0</v>
      </c>
      <c r="D25" s="40">
        <f>D26+D28+D27</f>
        <v>34249375.519999996</v>
      </c>
      <c r="E25" s="40">
        <f>E26+E28+E27</f>
        <v>31187257.759999998</v>
      </c>
      <c r="F25" s="160">
        <f t="shared" si="0"/>
        <v>91.05934717492333</v>
      </c>
    </row>
    <row r="26" spans="1:6" ht="18.75">
      <c r="A26" s="35" t="s">
        <v>269</v>
      </c>
      <c r="B26" s="36">
        <v>4</v>
      </c>
      <c r="C26" s="36">
        <v>8</v>
      </c>
      <c r="D26" s="37">
        <v>900000</v>
      </c>
      <c r="E26" s="37">
        <v>900000</v>
      </c>
      <c r="F26" s="160">
        <f t="shared" si="0"/>
        <v>100</v>
      </c>
    </row>
    <row r="27" spans="1:6" ht="15.75">
      <c r="A27" s="35" t="s">
        <v>130</v>
      </c>
      <c r="B27" s="36">
        <v>4</v>
      </c>
      <c r="C27" s="36">
        <v>9</v>
      </c>
      <c r="D27" s="37">
        <v>25281375.52</v>
      </c>
      <c r="E27" s="37">
        <v>22695452.31</v>
      </c>
      <c r="F27" s="283">
        <f t="shared" si="0"/>
        <v>89.77142992890444</v>
      </c>
    </row>
    <row r="28" spans="1:6" ht="28.5" customHeight="1">
      <c r="A28" s="35" t="s">
        <v>270</v>
      </c>
      <c r="B28" s="36">
        <v>4</v>
      </c>
      <c r="C28" s="36">
        <v>12</v>
      </c>
      <c r="D28" s="37">
        <v>8068000</v>
      </c>
      <c r="E28" s="37">
        <v>7591805.45</v>
      </c>
      <c r="F28" s="277">
        <f t="shared" si="0"/>
        <v>94.09773735746157</v>
      </c>
    </row>
    <row r="29" spans="1:6" ht="20.25" customHeight="1">
      <c r="A29" s="38" t="s">
        <v>271</v>
      </c>
      <c r="B29" s="39">
        <v>5</v>
      </c>
      <c r="C29" s="39">
        <v>0</v>
      </c>
      <c r="D29" s="40">
        <f>D30+D31+D32+D33</f>
        <v>138208850.73999998</v>
      </c>
      <c r="E29" s="40">
        <f>E30+E31+E32+E33</f>
        <v>115435308.24000001</v>
      </c>
      <c r="F29" s="160">
        <f t="shared" si="0"/>
        <v>83.52237039953265</v>
      </c>
    </row>
    <row r="30" spans="1:6" ht="21" customHeight="1">
      <c r="A30" s="35" t="s">
        <v>272</v>
      </c>
      <c r="B30" s="36">
        <v>5</v>
      </c>
      <c r="C30" s="36">
        <v>1</v>
      </c>
      <c r="D30" s="37">
        <v>108810013.74</v>
      </c>
      <c r="E30" s="37">
        <v>98837498.89</v>
      </c>
      <c r="F30" s="277">
        <f t="shared" si="0"/>
        <v>90.83492915107135</v>
      </c>
    </row>
    <row r="31" spans="1:6" ht="21" customHeight="1">
      <c r="A31" s="35" t="s">
        <v>273</v>
      </c>
      <c r="B31" s="36">
        <v>5</v>
      </c>
      <c r="C31" s="36">
        <v>2</v>
      </c>
      <c r="D31" s="37">
        <v>9413594.39</v>
      </c>
      <c r="E31" s="37">
        <v>1638594.39</v>
      </c>
      <c r="F31" s="160">
        <f t="shared" si="0"/>
        <v>17.406681466334135</v>
      </c>
    </row>
    <row r="32" spans="1:6" ht="21" customHeight="1">
      <c r="A32" s="35" t="s">
        <v>274</v>
      </c>
      <c r="B32" s="36">
        <v>5</v>
      </c>
      <c r="C32" s="36">
        <v>3</v>
      </c>
      <c r="D32" s="37">
        <v>14593427.16</v>
      </c>
      <c r="E32" s="37">
        <v>9648893.76</v>
      </c>
      <c r="F32" s="277">
        <f t="shared" si="0"/>
        <v>66.11807942172234</v>
      </c>
    </row>
    <row r="33" spans="1:6" ht="31.5" customHeight="1">
      <c r="A33" s="35" t="s">
        <v>275</v>
      </c>
      <c r="B33" s="163">
        <v>5</v>
      </c>
      <c r="C33" s="163">
        <v>5</v>
      </c>
      <c r="D33" s="41">
        <v>5391815.45</v>
      </c>
      <c r="E33" s="41">
        <v>5310321.2</v>
      </c>
      <c r="F33" s="276">
        <f t="shared" si="0"/>
        <v>98.48855639152116</v>
      </c>
    </row>
    <row r="34" spans="1:6" ht="21.75" customHeight="1">
      <c r="A34" s="38" t="s">
        <v>276</v>
      </c>
      <c r="B34" s="39">
        <v>7</v>
      </c>
      <c r="C34" s="39">
        <v>0</v>
      </c>
      <c r="D34" s="40">
        <f>D35</f>
        <v>200000</v>
      </c>
      <c r="E34" s="40">
        <f>E35</f>
        <v>200000</v>
      </c>
      <c r="F34" s="160">
        <f t="shared" si="0"/>
        <v>100</v>
      </c>
    </row>
    <row r="35" spans="1:6" ht="15.75">
      <c r="A35" s="286" t="s">
        <v>131</v>
      </c>
      <c r="B35" s="163">
        <v>7</v>
      </c>
      <c r="C35" s="163">
        <v>7</v>
      </c>
      <c r="D35" s="41">
        <v>200000</v>
      </c>
      <c r="E35" s="41">
        <v>200000</v>
      </c>
      <c r="F35" s="276">
        <f t="shared" si="0"/>
        <v>100</v>
      </c>
    </row>
    <row r="36" spans="1:6" ht="18.75">
      <c r="A36" s="38" t="s">
        <v>277</v>
      </c>
      <c r="B36" s="39">
        <v>8</v>
      </c>
      <c r="C36" s="39">
        <v>0</v>
      </c>
      <c r="D36" s="40">
        <f>D37+D38</f>
        <v>11383697.81</v>
      </c>
      <c r="E36" s="40">
        <f>E37+E38</f>
        <v>7491424.11</v>
      </c>
      <c r="F36" s="160">
        <f t="shared" si="0"/>
        <v>65.80835362143192</v>
      </c>
    </row>
    <row r="37" spans="1:6" ht="18" customHeight="1">
      <c r="A37" s="35" t="s">
        <v>278</v>
      </c>
      <c r="B37" s="36">
        <v>8</v>
      </c>
      <c r="C37" s="36">
        <v>1</v>
      </c>
      <c r="D37" s="37">
        <v>11118697.81</v>
      </c>
      <c r="E37" s="37">
        <v>7226424.11</v>
      </c>
      <c r="F37" s="277">
        <f t="shared" si="0"/>
        <v>64.99343928117783</v>
      </c>
    </row>
    <row r="38" spans="1:6" ht="18" customHeight="1">
      <c r="A38" s="166" t="s">
        <v>335</v>
      </c>
      <c r="B38" s="36">
        <v>8</v>
      </c>
      <c r="C38" s="36">
        <v>4</v>
      </c>
      <c r="D38" s="37">
        <v>265000</v>
      </c>
      <c r="E38" s="37">
        <v>265000</v>
      </c>
      <c r="F38" s="277">
        <f t="shared" si="0"/>
        <v>100</v>
      </c>
    </row>
    <row r="39" spans="1:6" ht="18.75">
      <c r="A39" s="38" t="s">
        <v>279</v>
      </c>
      <c r="B39" s="39">
        <v>10</v>
      </c>
      <c r="C39" s="39">
        <v>0</v>
      </c>
      <c r="D39" s="40">
        <f>D40+D41</f>
        <v>4554985.100000001</v>
      </c>
      <c r="E39" s="40">
        <f>E40+E41</f>
        <v>4122090.83</v>
      </c>
      <c r="F39" s="160">
        <f t="shared" si="0"/>
        <v>90.49625277588723</v>
      </c>
    </row>
    <row r="40" spans="1:6" ht="16.5" customHeight="1">
      <c r="A40" s="35" t="s">
        <v>280</v>
      </c>
      <c r="B40" s="36">
        <v>10</v>
      </c>
      <c r="C40" s="36">
        <v>1</v>
      </c>
      <c r="D40" s="37">
        <v>271806.87</v>
      </c>
      <c r="E40" s="37">
        <v>271806.87</v>
      </c>
      <c r="F40" s="277">
        <f t="shared" si="0"/>
        <v>100</v>
      </c>
    </row>
    <row r="41" spans="1:6" ht="18.75" customHeight="1">
      <c r="A41" s="35" t="s">
        <v>281</v>
      </c>
      <c r="B41" s="36">
        <v>10</v>
      </c>
      <c r="C41" s="36">
        <v>3</v>
      </c>
      <c r="D41" s="37">
        <v>4283178.23</v>
      </c>
      <c r="E41" s="37">
        <v>3850283.96</v>
      </c>
      <c r="F41" s="160">
        <f t="shared" si="0"/>
        <v>89.89315301035231</v>
      </c>
    </row>
    <row r="42" spans="1:6" ht="18.75">
      <c r="A42" s="42" t="s">
        <v>282</v>
      </c>
      <c r="B42" s="39">
        <v>11</v>
      </c>
      <c r="C42" s="39"/>
      <c r="D42" s="40">
        <f>D43</f>
        <v>2456139.4</v>
      </c>
      <c r="E42" s="40">
        <f>E43</f>
        <v>2455519.4</v>
      </c>
      <c r="F42" s="160">
        <f t="shared" si="0"/>
        <v>99.97475713308455</v>
      </c>
    </row>
    <row r="43" spans="1:6" ht="15.75">
      <c r="A43" s="43" t="s">
        <v>283</v>
      </c>
      <c r="B43" s="36">
        <v>11</v>
      </c>
      <c r="C43" s="36">
        <v>2</v>
      </c>
      <c r="D43" s="37">
        <v>2456139.4</v>
      </c>
      <c r="E43" s="37">
        <v>2455519.4</v>
      </c>
      <c r="F43" s="277">
        <f t="shared" si="0"/>
        <v>99.97475713308455</v>
      </c>
    </row>
    <row r="44" spans="1:6" ht="37.5" customHeight="1">
      <c r="A44" s="116" t="s">
        <v>319</v>
      </c>
      <c r="B44" s="278">
        <v>13</v>
      </c>
      <c r="C44" s="107"/>
      <c r="D44" s="261">
        <f>D45</f>
        <v>941827.49</v>
      </c>
      <c r="E44" s="261">
        <f>E45</f>
        <v>941827.49</v>
      </c>
      <c r="F44" s="261">
        <f t="shared" si="0"/>
        <v>100</v>
      </c>
    </row>
    <row r="45" spans="1:6" ht="36" customHeight="1">
      <c r="A45" s="86" t="s">
        <v>320</v>
      </c>
      <c r="B45" s="163">
        <v>13</v>
      </c>
      <c r="C45" s="163">
        <v>1</v>
      </c>
      <c r="D45" s="159">
        <v>941827.49</v>
      </c>
      <c r="E45" s="41">
        <v>941827.49</v>
      </c>
      <c r="F45" s="276">
        <f t="shared" si="0"/>
        <v>100</v>
      </c>
    </row>
    <row r="46" spans="1:6" ht="18.75">
      <c r="A46" s="394" t="s">
        <v>284</v>
      </c>
      <c r="B46" s="395"/>
      <c r="C46" s="396"/>
      <c r="D46" s="44">
        <f>D16+D23+D25+D29+D34+D36+D39+D42+D44</f>
        <v>206574852.92</v>
      </c>
      <c r="E46" s="44">
        <f>E16+E23+E25+E29+E34+E36+E39+E42+E44</f>
        <v>175478939.97000006</v>
      </c>
      <c r="F46" s="160">
        <f t="shared" si="0"/>
        <v>84.94690301822826</v>
      </c>
    </row>
    <row r="47" spans="1:6" ht="30" customHeight="1" thickBot="1">
      <c r="A47" s="397" t="s">
        <v>285</v>
      </c>
      <c r="B47" s="362"/>
      <c r="C47" s="363"/>
      <c r="D47" s="45">
        <f>'Приложение 1'!C83-'Приложение 4'!D46</f>
        <v>-2792073.769999981</v>
      </c>
      <c r="E47" s="45">
        <f>'Приложение 1'!D83-'Приложение 4'!E46</f>
        <v>2352277.2799999416</v>
      </c>
      <c r="F47" s="284">
        <f t="shared" si="0"/>
        <v>-84.24839290689506</v>
      </c>
    </row>
    <row r="48" spans="1:6" ht="12.75">
      <c r="A48" s="46"/>
      <c r="B48" s="46"/>
      <c r="C48" s="46"/>
      <c r="D48" s="46"/>
      <c r="E48" s="46"/>
      <c r="F48" s="46"/>
    </row>
    <row r="49" spans="1:6" ht="12.75">
      <c r="A49" s="364"/>
      <c r="B49" s="364"/>
      <c r="C49" s="364"/>
      <c r="D49" s="364"/>
      <c r="E49" s="364"/>
      <c r="F49" s="364"/>
    </row>
    <row r="50" spans="1:6" ht="12.75">
      <c r="A50" s="47"/>
      <c r="B50" s="47"/>
      <c r="C50" s="47"/>
      <c r="D50" s="47"/>
      <c r="E50" s="47"/>
      <c r="F50" s="47"/>
    </row>
    <row r="51" spans="1:6" ht="12.75">
      <c r="A51" s="47"/>
      <c r="B51" s="47"/>
      <c r="C51" s="47"/>
      <c r="D51" s="47"/>
      <c r="E51" s="47"/>
      <c r="F51" s="47"/>
    </row>
    <row r="52" spans="1:6" ht="12.75">
      <c r="A52" s="47"/>
      <c r="B52" s="47"/>
      <c r="C52" s="47"/>
      <c r="D52" s="47"/>
      <c r="E52" s="47"/>
      <c r="F52" s="47"/>
    </row>
    <row r="53" spans="1:6" ht="12.75">
      <c r="A53" s="47"/>
      <c r="B53" s="47"/>
      <c r="C53" s="47"/>
      <c r="D53" s="47"/>
      <c r="E53" s="47"/>
      <c r="F53" s="47"/>
    </row>
    <row r="54" spans="1:6" ht="12.75">
      <c r="A54" s="47"/>
      <c r="B54" s="47"/>
      <c r="C54" s="47"/>
      <c r="D54" s="47"/>
      <c r="E54" s="47"/>
      <c r="F54" s="47"/>
    </row>
    <row r="55" spans="1:6" ht="12.75">
      <c r="A55" s="47"/>
      <c r="B55" s="47"/>
      <c r="C55" s="47"/>
      <c r="D55" s="47"/>
      <c r="E55" s="47"/>
      <c r="F55" s="47"/>
    </row>
    <row r="56" spans="1:6" ht="12.75">
      <c r="A56" s="47"/>
      <c r="B56" s="47"/>
      <c r="C56" s="47"/>
      <c r="D56" s="47"/>
      <c r="E56" s="47"/>
      <c r="F56" s="47"/>
    </row>
    <row r="57" spans="1:6" ht="12.75">
      <c r="A57" s="47"/>
      <c r="B57" s="47"/>
      <c r="C57" s="47"/>
      <c r="D57" s="47"/>
      <c r="E57" s="47"/>
      <c r="F57" s="47"/>
    </row>
    <row r="58" spans="1:6" ht="12.75">
      <c r="A58" s="47"/>
      <c r="B58" s="47"/>
      <c r="C58" s="47"/>
      <c r="D58" s="47"/>
      <c r="E58" s="47"/>
      <c r="F58" s="47"/>
    </row>
    <row r="59" spans="1:6" ht="12.75">
      <c r="A59" s="47"/>
      <c r="B59" s="47"/>
      <c r="C59" s="47"/>
      <c r="D59" s="47"/>
      <c r="E59" s="47"/>
      <c r="F59" s="47"/>
    </row>
    <row r="60" spans="1:6" ht="12.75">
      <c r="A60" s="47"/>
      <c r="B60" s="47"/>
      <c r="C60" s="47"/>
      <c r="D60" s="47"/>
      <c r="E60" s="47"/>
      <c r="F60" s="47"/>
    </row>
  </sheetData>
  <sheetProtection/>
  <mergeCells count="18">
    <mergeCell ref="D11:D14"/>
    <mergeCell ref="E11:E14"/>
    <mergeCell ref="A1:F1"/>
    <mergeCell ref="A2:F2"/>
    <mergeCell ref="A4:F4"/>
    <mergeCell ref="A6:F6"/>
    <mergeCell ref="B12:B14"/>
    <mergeCell ref="C12:C14"/>
    <mergeCell ref="A46:C46"/>
    <mergeCell ref="A47:C47"/>
    <mergeCell ref="A49:F49"/>
    <mergeCell ref="A3:F3"/>
    <mergeCell ref="A7:F7"/>
    <mergeCell ref="A8:F8"/>
    <mergeCell ref="A9:F9"/>
    <mergeCell ref="A11:A14"/>
    <mergeCell ref="B11:C11"/>
    <mergeCell ref="F11:F1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28.75390625" style="0" customWidth="1"/>
    <col min="2" max="2" width="70.125" style="0" customWidth="1"/>
    <col min="3" max="3" width="17.00390625" style="0" customWidth="1"/>
    <col min="4" max="4" width="15.75390625" style="0" customWidth="1"/>
    <col min="5" max="5" width="9.75390625" style="0" customWidth="1"/>
  </cols>
  <sheetData>
    <row r="1" spans="1:5" ht="15.75">
      <c r="A1" s="26"/>
      <c r="B1" s="370" t="s">
        <v>594</v>
      </c>
      <c r="C1" s="370"/>
      <c r="D1" s="370"/>
      <c r="E1" s="370"/>
    </row>
    <row r="2" spans="1:5" ht="15.75">
      <c r="A2" s="370" t="s">
        <v>298</v>
      </c>
      <c r="B2" s="370"/>
      <c r="C2" s="370"/>
      <c r="D2" s="370"/>
      <c r="E2" s="370"/>
    </row>
    <row r="3" spans="1:5" ht="15.75">
      <c r="A3" s="370" t="s">
        <v>297</v>
      </c>
      <c r="B3" s="370"/>
      <c r="C3" s="370"/>
      <c r="D3" s="370"/>
      <c r="E3" s="370"/>
    </row>
    <row r="4" spans="1:5" ht="15.75">
      <c r="A4" s="26"/>
      <c r="B4" s="370" t="s">
        <v>223</v>
      </c>
      <c r="C4" s="370"/>
      <c r="D4" s="370"/>
      <c r="E4" s="370"/>
    </row>
    <row r="5" spans="1:4" ht="15.75">
      <c r="A5" s="49"/>
      <c r="B5" s="49"/>
      <c r="C5" s="49"/>
      <c r="D5" s="49"/>
    </row>
    <row r="6" spans="1:5" ht="18.75">
      <c r="A6" s="350" t="s">
        <v>288</v>
      </c>
      <c r="B6" s="350"/>
      <c r="C6" s="350"/>
      <c r="D6" s="350"/>
      <c r="E6" s="350"/>
    </row>
    <row r="7" spans="1:5" ht="15" customHeight="1">
      <c r="A7" s="350" t="s">
        <v>289</v>
      </c>
      <c r="B7" s="350"/>
      <c r="C7" s="350"/>
      <c r="D7" s="350"/>
      <c r="E7" s="350"/>
    </row>
    <row r="8" spans="1:5" ht="18.75">
      <c r="A8" s="350" t="s">
        <v>127</v>
      </c>
      <c r="B8" s="350"/>
      <c r="C8" s="350"/>
      <c r="D8" s="350"/>
      <c r="E8" s="350"/>
    </row>
    <row r="9" spans="1:2" ht="9" customHeight="1">
      <c r="A9" s="50"/>
      <c r="B9" s="50"/>
    </row>
    <row r="10" spans="1:5" ht="15.75">
      <c r="A10" s="101" t="s">
        <v>257</v>
      </c>
      <c r="B10" s="101" t="s">
        <v>290</v>
      </c>
      <c r="C10" s="19" t="s">
        <v>598</v>
      </c>
      <c r="D10" s="19" t="s">
        <v>599</v>
      </c>
      <c r="E10" s="262" t="s">
        <v>609</v>
      </c>
    </row>
    <row r="11" spans="1:5" ht="36" customHeight="1">
      <c r="A11" s="288" t="s">
        <v>307</v>
      </c>
      <c r="B11" s="240" t="s">
        <v>308</v>
      </c>
      <c r="C11" s="104">
        <f>C12+C13+C14</f>
        <v>-1375000</v>
      </c>
      <c r="D11" s="104">
        <f>D12+D13+D14</f>
        <v>-1375000</v>
      </c>
      <c r="E11" s="254">
        <f aca="true" t="shared" si="0" ref="E11:E20">D11/C11*100</f>
        <v>100</v>
      </c>
    </row>
    <row r="12" spans="1:5" ht="47.25" customHeight="1">
      <c r="A12" s="326" t="s">
        <v>216</v>
      </c>
      <c r="B12" s="327" t="s">
        <v>217</v>
      </c>
      <c r="C12" s="102">
        <v>5000000</v>
      </c>
      <c r="D12" s="105">
        <v>5000000</v>
      </c>
      <c r="E12" s="252">
        <f t="shared" si="0"/>
        <v>100</v>
      </c>
    </row>
    <row r="13" spans="1:5" ht="54" customHeight="1">
      <c r="A13" s="54" t="s">
        <v>592</v>
      </c>
      <c r="B13" s="91" t="s">
        <v>218</v>
      </c>
      <c r="C13" s="102">
        <v>-4375000</v>
      </c>
      <c r="D13" s="105">
        <v>-4375000</v>
      </c>
      <c r="E13" s="252">
        <f t="shared" si="0"/>
        <v>100</v>
      </c>
    </row>
    <row r="14" spans="1:5" ht="48" customHeight="1">
      <c r="A14" s="54" t="s">
        <v>593</v>
      </c>
      <c r="B14" s="91" t="s">
        <v>218</v>
      </c>
      <c r="C14" s="102">
        <v>-2000000</v>
      </c>
      <c r="D14" s="102">
        <v>-2000000</v>
      </c>
      <c r="E14" s="252">
        <f t="shared" si="0"/>
        <v>100</v>
      </c>
    </row>
    <row r="15" spans="1:5" ht="33" customHeight="1">
      <c r="A15" s="289" t="s">
        <v>291</v>
      </c>
      <c r="B15" s="51" t="s">
        <v>7</v>
      </c>
      <c r="C15" s="104">
        <f>C18-(-C16)</f>
        <v>4167073.769999981</v>
      </c>
      <c r="D15" s="104">
        <f>D18-(-D16)</f>
        <v>-977277.2800000012</v>
      </c>
      <c r="E15" s="254">
        <f t="shared" si="0"/>
        <v>-23.452363311533254</v>
      </c>
    </row>
    <row r="16" spans="1:5" ht="25.5" customHeight="1">
      <c r="A16" s="290" t="s">
        <v>10</v>
      </c>
      <c r="B16" s="54" t="s">
        <v>292</v>
      </c>
      <c r="C16" s="105">
        <f>C17</f>
        <v>-208782779.15</v>
      </c>
      <c r="D16" s="105">
        <f>D17</f>
        <v>-182831217.25</v>
      </c>
      <c r="E16" s="252">
        <f t="shared" si="0"/>
        <v>87.57006588107772</v>
      </c>
    </row>
    <row r="17" spans="1:5" ht="29.25" customHeight="1">
      <c r="A17" s="290" t="s">
        <v>8</v>
      </c>
      <c r="B17" s="54" t="s">
        <v>293</v>
      </c>
      <c r="C17" s="105">
        <v>-208782779.15</v>
      </c>
      <c r="D17" s="105">
        <v>-182831217.25</v>
      </c>
      <c r="E17" s="252">
        <f t="shared" si="0"/>
        <v>87.57006588107772</v>
      </c>
    </row>
    <row r="18" spans="1:5" ht="27" customHeight="1">
      <c r="A18" s="290" t="s">
        <v>11</v>
      </c>
      <c r="B18" s="54" t="s">
        <v>294</v>
      </c>
      <c r="C18" s="105">
        <f>C19</f>
        <v>212949852.92</v>
      </c>
      <c r="D18" s="105">
        <f>D19</f>
        <v>181853939.97</v>
      </c>
      <c r="E18" s="252">
        <f t="shared" si="0"/>
        <v>85.39754194538844</v>
      </c>
    </row>
    <row r="19" spans="1:5" ht="27" customHeight="1">
      <c r="A19" s="290" t="s">
        <v>9</v>
      </c>
      <c r="B19" s="54" t="s">
        <v>295</v>
      </c>
      <c r="C19" s="105">
        <v>212949852.92</v>
      </c>
      <c r="D19" s="105">
        <v>181853939.97</v>
      </c>
      <c r="E19" s="252">
        <f t="shared" si="0"/>
        <v>85.39754194538844</v>
      </c>
    </row>
    <row r="20" spans="1:5" ht="45.75" customHeight="1">
      <c r="A20" s="52"/>
      <c r="B20" s="53" t="s">
        <v>296</v>
      </c>
      <c r="C20" s="104">
        <f>C15+C11</f>
        <v>2792073.769999981</v>
      </c>
      <c r="D20" s="104">
        <f>D15+D11</f>
        <v>-2352277.280000001</v>
      </c>
      <c r="E20" s="254">
        <f t="shared" si="0"/>
        <v>-84.2483929068972</v>
      </c>
    </row>
  </sheetData>
  <sheetProtection/>
  <mergeCells count="7">
    <mergeCell ref="A7:E7"/>
    <mergeCell ref="A8:E8"/>
    <mergeCell ref="A6:E6"/>
    <mergeCell ref="B1:E1"/>
    <mergeCell ref="A2:E2"/>
    <mergeCell ref="B4:E4"/>
    <mergeCell ref="A3:E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2">
      <selection activeCell="D54" sqref="D54"/>
    </sheetView>
  </sheetViews>
  <sheetFormatPr defaultColWidth="9.00390625" defaultRowHeight="12.75"/>
  <cols>
    <col min="1" max="1" width="26.875" style="0" customWidth="1"/>
    <col min="2" max="2" width="51.75390625" style="0" customWidth="1"/>
    <col min="3" max="3" width="14.00390625" style="0" customWidth="1"/>
    <col min="4" max="4" width="14.625" style="0" customWidth="1"/>
    <col min="7" max="7" width="5.125" style="0" customWidth="1"/>
    <col min="8" max="8" width="2.75390625" style="0" hidden="1" customWidth="1"/>
    <col min="9" max="9" width="10.625" style="0" customWidth="1"/>
    <col min="10" max="10" width="10.75390625" style="0" customWidth="1"/>
  </cols>
  <sheetData>
    <row r="1" spans="3:8" ht="15.75">
      <c r="C1" s="351" t="s">
        <v>108</v>
      </c>
      <c r="D1" s="351"/>
      <c r="E1" s="351"/>
      <c r="F1" s="328"/>
      <c r="G1" s="328"/>
      <c r="H1" s="328"/>
    </row>
    <row r="2" spans="3:8" ht="15.75">
      <c r="C2" s="352" t="s">
        <v>109</v>
      </c>
      <c r="D2" s="352"/>
      <c r="E2" s="352"/>
      <c r="F2" s="328"/>
      <c r="G2" s="328"/>
      <c r="H2" s="328"/>
    </row>
    <row r="3" spans="3:8" ht="15.75">
      <c r="C3" s="352" t="s">
        <v>252</v>
      </c>
      <c r="D3" s="352"/>
      <c r="E3" s="352"/>
      <c r="F3" s="328"/>
      <c r="G3" s="328"/>
      <c r="H3" s="328"/>
    </row>
    <row r="4" spans="3:8" ht="15.75">
      <c r="C4" s="256" t="s">
        <v>220</v>
      </c>
      <c r="D4" s="256"/>
      <c r="E4" s="256"/>
      <c r="F4" s="329"/>
      <c r="G4" s="329"/>
      <c r="H4" s="329"/>
    </row>
    <row r="5" spans="6:11" ht="15.75">
      <c r="F5" s="329"/>
      <c r="G5" s="329"/>
      <c r="H5" s="329"/>
      <c r="I5" s="329"/>
      <c r="J5" s="329"/>
      <c r="K5" s="329"/>
    </row>
    <row r="6" spans="6:11" ht="15.75">
      <c r="F6" s="329"/>
      <c r="G6" s="329"/>
      <c r="H6" s="329"/>
      <c r="I6" s="329"/>
      <c r="J6" s="329"/>
      <c r="K6" s="329"/>
    </row>
    <row r="7" spans="1:11" ht="15.75">
      <c r="A7" s="407" t="s">
        <v>211</v>
      </c>
      <c r="B7" s="407"/>
      <c r="C7" s="407"/>
      <c r="D7" s="407"/>
      <c r="E7" s="407"/>
      <c r="F7" s="329"/>
      <c r="G7" s="329"/>
      <c r="H7" s="329"/>
      <c r="I7" s="329"/>
      <c r="J7" s="329"/>
      <c r="K7" s="329"/>
    </row>
    <row r="8" spans="1:11" ht="18.75">
      <c r="A8" s="408" t="s">
        <v>125</v>
      </c>
      <c r="B8" s="408"/>
      <c r="C8" s="408"/>
      <c r="D8" s="408"/>
      <c r="E8" s="408"/>
      <c r="F8" s="329"/>
      <c r="G8" s="329"/>
      <c r="H8" s="329"/>
      <c r="I8" s="329"/>
      <c r="J8" s="329"/>
      <c r="K8" s="329"/>
    </row>
    <row r="10" spans="1:5" ht="15.75">
      <c r="A10" s="192" t="s">
        <v>137</v>
      </c>
      <c r="B10" s="399" t="s">
        <v>110</v>
      </c>
      <c r="C10" s="401" t="s">
        <v>138</v>
      </c>
      <c r="D10" s="402"/>
      <c r="E10" s="399" t="s">
        <v>139</v>
      </c>
    </row>
    <row r="11" spans="1:5" ht="47.25">
      <c r="A11" s="398"/>
      <c r="B11" s="400"/>
      <c r="C11" s="333" t="s">
        <v>140</v>
      </c>
      <c r="D11" s="334" t="s">
        <v>599</v>
      </c>
      <c r="E11" s="400"/>
    </row>
    <row r="12" spans="1:5" ht="18.75">
      <c r="A12" s="223" t="s">
        <v>141</v>
      </c>
      <c r="B12" s="224"/>
      <c r="C12" s="224"/>
      <c r="D12" s="224"/>
      <c r="E12" s="224"/>
    </row>
    <row r="13" spans="1:5" ht="15.75">
      <c r="A13" s="335" t="s">
        <v>142</v>
      </c>
      <c r="B13" s="336" t="s">
        <v>143</v>
      </c>
      <c r="C13" s="337">
        <v>1000</v>
      </c>
      <c r="D13" s="338">
        <v>1000</v>
      </c>
      <c r="E13" s="335">
        <v>100</v>
      </c>
    </row>
    <row r="14" spans="1:5" ht="17.25" customHeight="1">
      <c r="A14" s="339" t="s">
        <v>144</v>
      </c>
      <c r="B14" s="340" t="s">
        <v>145</v>
      </c>
      <c r="C14" s="338">
        <v>778.5</v>
      </c>
      <c r="D14" s="338">
        <v>778.5</v>
      </c>
      <c r="E14" s="339">
        <v>100</v>
      </c>
    </row>
    <row r="15" spans="1:5" ht="18" customHeight="1">
      <c r="A15" s="335" t="s">
        <v>142</v>
      </c>
      <c r="B15" s="340" t="s">
        <v>146</v>
      </c>
      <c r="C15" s="338">
        <v>2000</v>
      </c>
      <c r="D15" s="338">
        <v>2000</v>
      </c>
      <c r="E15" s="339">
        <v>100</v>
      </c>
    </row>
    <row r="16" spans="1:5" ht="21" customHeight="1">
      <c r="A16" s="339" t="s">
        <v>147</v>
      </c>
      <c r="B16" s="340" t="s">
        <v>212</v>
      </c>
      <c r="C16" s="338">
        <v>2000</v>
      </c>
      <c r="D16" s="338">
        <v>2000</v>
      </c>
      <c r="E16" s="339">
        <v>100</v>
      </c>
    </row>
    <row r="17" spans="1:5" ht="16.5" customHeight="1">
      <c r="A17" s="339" t="s">
        <v>147</v>
      </c>
      <c r="B17" s="340" t="s">
        <v>213</v>
      </c>
      <c r="C17" s="338">
        <v>5000</v>
      </c>
      <c r="D17" s="338">
        <v>5000</v>
      </c>
      <c r="E17" s="339">
        <v>100</v>
      </c>
    </row>
    <row r="18" spans="1:5" ht="19.5" customHeight="1">
      <c r="A18" s="339" t="s">
        <v>147</v>
      </c>
      <c r="B18" s="340" t="s">
        <v>148</v>
      </c>
      <c r="C18" s="341">
        <v>2000</v>
      </c>
      <c r="D18" s="341">
        <v>2000</v>
      </c>
      <c r="E18" s="339">
        <v>100</v>
      </c>
    </row>
    <row r="19" spans="1:5" ht="18.75" customHeight="1">
      <c r="A19" s="339" t="s">
        <v>149</v>
      </c>
      <c r="B19" s="340" t="s">
        <v>150</v>
      </c>
      <c r="C19" s="338">
        <v>2000</v>
      </c>
      <c r="D19" s="338">
        <v>2000</v>
      </c>
      <c r="E19" s="339">
        <v>100</v>
      </c>
    </row>
    <row r="20" spans="1:5" ht="15.75">
      <c r="A20" s="409" t="s">
        <v>151</v>
      </c>
      <c r="B20" s="410"/>
      <c r="C20" s="342">
        <f>SUM(C13:C19)</f>
        <v>14778.5</v>
      </c>
      <c r="D20" s="342">
        <f>SUM(D13:D19)</f>
        <v>14778.5</v>
      </c>
      <c r="E20" s="339">
        <v>100</v>
      </c>
    </row>
    <row r="21" spans="1:5" ht="18.75">
      <c r="A21" s="411" t="s">
        <v>152</v>
      </c>
      <c r="B21" s="412"/>
      <c r="C21" s="412"/>
      <c r="D21" s="412"/>
      <c r="E21" s="413"/>
    </row>
    <row r="22" spans="1:5" ht="60.75" customHeight="1">
      <c r="A22" s="339" t="s">
        <v>153</v>
      </c>
      <c r="B22" s="343" t="s">
        <v>154</v>
      </c>
      <c r="C22" s="338">
        <v>1300</v>
      </c>
      <c r="D22" s="338">
        <v>1300</v>
      </c>
      <c r="E22" s="339">
        <v>100</v>
      </c>
    </row>
    <row r="23" spans="1:5" ht="48.75" customHeight="1">
      <c r="A23" s="339" t="s">
        <v>155</v>
      </c>
      <c r="B23" s="343" t="s">
        <v>156</v>
      </c>
      <c r="C23" s="338">
        <v>1400</v>
      </c>
      <c r="D23" s="338">
        <v>1400</v>
      </c>
      <c r="E23" s="339">
        <v>100</v>
      </c>
    </row>
    <row r="24" spans="1:5" ht="34.5" customHeight="1">
      <c r="A24" s="339" t="s">
        <v>157</v>
      </c>
      <c r="B24" s="343" t="s">
        <v>158</v>
      </c>
      <c r="C24" s="338">
        <v>5000</v>
      </c>
      <c r="D24" s="338">
        <v>5000</v>
      </c>
      <c r="E24" s="339">
        <v>100</v>
      </c>
    </row>
    <row r="25" spans="1:5" ht="33" customHeight="1">
      <c r="A25" s="339" t="s">
        <v>159</v>
      </c>
      <c r="B25" s="343" t="s">
        <v>160</v>
      </c>
      <c r="C25" s="338">
        <v>700</v>
      </c>
      <c r="D25" s="338">
        <v>700</v>
      </c>
      <c r="E25" s="339">
        <v>100</v>
      </c>
    </row>
    <row r="26" spans="1:5" ht="37.5" customHeight="1">
      <c r="A26" s="339" t="s">
        <v>159</v>
      </c>
      <c r="B26" s="343" t="s">
        <v>161</v>
      </c>
      <c r="C26" s="338">
        <v>2550</v>
      </c>
      <c r="D26" s="338">
        <v>2550</v>
      </c>
      <c r="E26" s="339">
        <v>100</v>
      </c>
    </row>
    <row r="27" spans="1:5" ht="36.75" customHeight="1">
      <c r="A27" s="339" t="s">
        <v>162</v>
      </c>
      <c r="B27" s="343" t="s">
        <v>163</v>
      </c>
      <c r="C27" s="338">
        <v>700</v>
      </c>
      <c r="D27" s="338">
        <v>700</v>
      </c>
      <c r="E27" s="339">
        <v>100</v>
      </c>
    </row>
    <row r="28" spans="1:5" ht="30.75" customHeight="1">
      <c r="A28" s="339" t="s">
        <v>164</v>
      </c>
      <c r="B28" s="343" t="s">
        <v>165</v>
      </c>
      <c r="C28" s="338">
        <v>2500</v>
      </c>
      <c r="D28" s="338">
        <v>2500</v>
      </c>
      <c r="E28" s="339">
        <v>100</v>
      </c>
    </row>
    <row r="29" spans="1:5" ht="32.25" customHeight="1">
      <c r="A29" s="339" t="s">
        <v>166</v>
      </c>
      <c r="B29" s="343" t="s">
        <v>167</v>
      </c>
      <c r="C29" s="338">
        <v>5000</v>
      </c>
      <c r="D29" s="338">
        <v>5000</v>
      </c>
      <c r="E29" s="339">
        <v>100</v>
      </c>
    </row>
    <row r="30" spans="1:5" ht="47.25" customHeight="1">
      <c r="A30" s="339" t="s">
        <v>168</v>
      </c>
      <c r="B30" s="343" t="s">
        <v>169</v>
      </c>
      <c r="C30" s="338">
        <v>6000</v>
      </c>
      <c r="D30" s="338">
        <v>6000</v>
      </c>
      <c r="E30" s="339">
        <v>100</v>
      </c>
    </row>
    <row r="31" spans="1:5" ht="33.75" customHeight="1">
      <c r="A31" s="339" t="s">
        <v>170</v>
      </c>
      <c r="B31" s="343" t="s">
        <v>171</v>
      </c>
      <c r="C31" s="338">
        <v>650</v>
      </c>
      <c r="D31" s="338">
        <v>650</v>
      </c>
      <c r="E31" s="339">
        <v>100</v>
      </c>
    </row>
    <row r="32" spans="1:5" ht="48" customHeight="1">
      <c r="A32" s="339" t="s">
        <v>172</v>
      </c>
      <c r="B32" s="343" t="s">
        <v>173</v>
      </c>
      <c r="C32" s="338">
        <v>700</v>
      </c>
      <c r="D32" s="338">
        <v>700</v>
      </c>
      <c r="E32" s="339">
        <v>100</v>
      </c>
    </row>
    <row r="33" spans="1:5" ht="32.25" customHeight="1">
      <c r="A33" s="339" t="s">
        <v>174</v>
      </c>
      <c r="B33" s="343" t="s">
        <v>175</v>
      </c>
      <c r="C33" s="338">
        <v>700</v>
      </c>
      <c r="D33" s="338">
        <v>700</v>
      </c>
      <c r="E33" s="339">
        <v>100</v>
      </c>
    </row>
    <row r="34" spans="1:5" ht="34.5" customHeight="1">
      <c r="A34" s="339" t="s">
        <v>176</v>
      </c>
      <c r="B34" s="343" t="s">
        <v>177</v>
      </c>
      <c r="C34" s="338">
        <v>750</v>
      </c>
      <c r="D34" s="338">
        <v>750</v>
      </c>
      <c r="E34" s="339">
        <v>100</v>
      </c>
    </row>
    <row r="35" spans="1:5" ht="31.5" customHeight="1">
      <c r="A35" s="339" t="s">
        <v>178</v>
      </c>
      <c r="B35" s="343" t="s">
        <v>179</v>
      </c>
      <c r="C35" s="338">
        <v>6250</v>
      </c>
      <c r="D35" s="338">
        <v>6250</v>
      </c>
      <c r="E35" s="339">
        <v>100</v>
      </c>
    </row>
    <row r="36" spans="1:5" ht="33.75" customHeight="1">
      <c r="A36" s="339" t="s">
        <v>180</v>
      </c>
      <c r="B36" s="343" t="s">
        <v>181</v>
      </c>
      <c r="C36" s="338">
        <v>5400</v>
      </c>
      <c r="D36" s="338">
        <v>5400</v>
      </c>
      <c r="E36" s="339">
        <v>100</v>
      </c>
    </row>
    <row r="37" spans="1:5" ht="35.25" customHeight="1">
      <c r="A37" s="339" t="s">
        <v>182</v>
      </c>
      <c r="B37" s="343" t="s">
        <v>183</v>
      </c>
      <c r="C37" s="338">
        <v>400</v>
      </c>
      <c r="D37" s="338">
        <v>400</v>
      </c>
      <c r="E37" s="339">
        <v>100</v>
      </c>
    </row>
    <row r="38" spans="1:5" ht="15.75">
      <c r="A38" s="409" t="s">
        <v>151</v>
      </c>
      <c r="B38" s="410"/>
      <c r="C38" s="338">
        <f>SUM(C22:C37)</f>
        <v>40000</v>
      </c>
      <c r="D38" s="338">
        <f>SUM(D22:D37)</f>
        <v>40000</v>
      </c>
      <c r="E38" s="339">
        <v>100</v>
      </c>
    </row>
    <row r="39" spans="1:5" ht="18.75">
      <c r="A39" s="411" t="s">
        <v>184</v>
      </c>
      <c r="B39" s="412"/>
      <c r="C39" s="412"/>
      <c r="D39" s="412"/>
      <c r="E39" s="413"/>
    </row>
    <row r="40" spans="1:5" ht="30.75" customHeight="1">
      <c r="A40" s="339" t="s">
        <v>185</v>
      </c>
      <c r="B40" s="343" t="s">
        <v>186</v>
      </c>
      <c r="C40" s="342">
        <v>3000</v>
      </c>
      <c r="D40" s="342">
        <v>3000</v>
      </c>
      <c r="E40" s="339">
        <v>100</v>
      </c>
    </row>
    <row r="41" spans="1:5" ht="51.75" customHeight="1">
      <c r="A41" s="339" t="s">
        <v>187</v>
      </c>
      <c r="B41" s="340" t="s">
        <v>188</v>
      </c>
      <c r="C41" s="342">
        <v>14595.82</v>
      </c>
      <c r="D41" s="342">
        <v>14595.82</v>
      </c>
      <c r="E41" s="339">
        <v>100</v>
      </c>
    </row>
    <row r="42" spans="1:5" ht="29.25" customHeight="1">
      <c r="A42" s="339" t="s">
        <v>189</v>
      </c>
      <c r="B42" s="340" t="s">
        <v>190</v>
      </c>
      <c r="C42" s="342">
        <v>10350</v>
      </c>
      <c r="D42" s="342">
        <v>10350</v>
      </c>
      <c r="E42" s="339">
        <v>100</v>
      </c>
    </row>
    <row r="43" spans="1:5" ht="21.75" customHeight="1">
      <c r="A43" s="339" t="s">
        <v>191</v>
      </c>
      <c r="B43" s="340" t="s">
        <v>192</v>
      </c>
      <c r="C43" s="342">
        <v>500</v>
      </c>
      <c r="D43" s="342">
        <v>500</v>
      </c>
      <c r="E43" s="339">
        <v>100</v>
      </c>
    </row>
    <row r="44" spans="1:5" ht="25.5" customHeight="1">
      <c r="A44" s="339" t="s">
        <v>193</v>
      </c>
      <c r="B44" s="340" t="s">
        <v>194</v>
      </c>
      <c r="C44" s="342">
        <v>4000</v>
      </c>
      <c r="D44" s="342">
        <v>4000</v>
      </c>
      <c r="E44" s="339">
        <v>100</v>
      </c>
    </row>
    <row r="45" spans="1:5" ht="31.5" customHeight="1">
      <c r="A45" s="344" t="s">
        <v>195</v>
      </c>
      <c r="B45" s="343" t="s">
        <v>196</v>
      </c>
      <c r="C45" s="342">
        <v>3000</v>
      </c>
      <c r="D45" s="342">
        <v>3000</v>
      </c>
      <c r="E45" s="339">
        <v>100</v>
      </c>
    </row>
    <row r="46" spans="1:5" ht="24.75" customHeight="1">
      <c r="A46" s="344" t="s">
        <v>197</v>
      </c>
      <c r="B46" s="340" t="s">
        <v>198</v>
      </c>
      <c r="C46" s="342">
        <v>4000</v>
      </c>
      <c r="D46" s="342">
        <v>4000</v>
      </c>
      <c r="E46" s="339">
        <v>100</v>
      </c>
    </row>
    <row r="47" spans="1:5" ht="24" customHeight="1">
      <c r="A47" s="339" t="s">
        <v>199</v>
      </c>
      <c r="B47" s="340" t="s">
        <v>198</v>
      </c>
      <c r="C47" s="342">
        <v>6000</v>
      </c>
      <c r="D47" s="342">
        <v>6000</v>
      </c>
      <c r="E47" s="339">
        <v>100</v>
      </c>
    </row>
    <row r="48" spans="1:5" ht="24" customHeight="1">
      <c r="A48" s="339" t="s">
        <v>200</v>
      </c>
      <c r="B48" s="340" t="s">
        <v>201</v>
      </c>
      <c r="C48" s="342">
        <v>4000</v>
      </c>
      <c r="D48" s="342">
        <v>4000</v>
      </c>
      <c r="E48" s="339">
        <v>100</v>
      </c>
    </row>
    <row r="49" spans="1:5" ht="25.5" customHeight="1">
      <c r="A49" s="339" t="s">
        <v>200</v>
      </c>
      <c r="B49" s="340" t="s">
        <v>202</v>
      </c>
      <c r="C49" s="342">
        <v>1355</v>
      </c>
      <c r="D49" s="342">
        <v>1355</v>
      </c>
      <c r="E49" s="339">
        <v>100</v>
      </c>
    </row>
    <row r="50" spans="1:5" ht="24" customHeight="1">
      <c r="A50" s="339" t="s">
        <v>200</v>
      </c>
      <c r="B50" s="340" t="s">
        <v>203</v>
      </c>
      <c r="C50" s="342">
        <v>700</v>
      </c>
      <c r="D50" s="342">
        <v>700</v>
      </c>
      <c r="E50" s="339">
        <v>100</v>
      </c>
    </row>
    <row r="51" spans="1:5" ht="36" customHeight="1">
      <c r="A51" s="339" t="s">
        <v>200</v>
      </c>
      <c r="B51" s="340" t="s">
        <v>204</v>
      </c>
      <c r="C51" s="342">
        <v>15000</v>
      </c>
      <c r="D51" s="342">
        <v>15000</v>
      </c>
      <c r="E51" s="339">
        <v>100</v>
      </c>
    </row>
    <row r="52" spans="1:5" ht="48" customHeight="1">
      <c r="A52" s="339" t="s">
        <v>205</v>
      </c>
      <c r="B52" s="340" t="s">
        <v>206</v>
      </c>
      <c r="C52" s="342">
        <v>2160</v>
      </c>
      <c r="D52" s="342">
        <v>2160</v>
      </c>
      <c r="E52" s="339">
        <v>100</v>
      </c>
    </row>
    <row r="53" spans="1:5" ht="33" customHeight="1">
      <c r="A53" s="339" t="s">
        <v>207</v>
      </c>
      <c r="B53" s="340" t="s">
        <v>208</v>
      </c>
      <c r="C53" s="342">
        <v>3000</v>
      </c>
      <c r="D53" s="342">
        <v>3000</v>
      </c>
      <c r="E53" s="339">
        <v>100</v>
      </c>
    </row>
    <row r="54" spans="1:5" ht="35.25" customHeight="1">
      <c r="A54" s="344" t="s">
        <v>197</v>
      </c>
      <c r="B54" s="343" t="s">
        <v>209</v>
      </c>
      <c r="C54" s="342">
        <v>64000</v>
      </c>
      <c r="D54" s="342">
        <v>64000</v>
      </c>
      <c r="E54" s="339">
        <v>100</v>
      </c>
    </row>
    <row r="55" spans="1:5" ht="18.75">
      <c r="A55" s="403" t="s">
        <v>151</v>
      </c>
      <c r="B55" s="404"/>
      <c r="C55" s="345">
        <f>SUM(C40:C54)</f>
        <v>135660.82</v>
      </c>
      <c r="D55" s="345">
        <f>SUM(D40:D54)</f>
        <v>135660.82</v>
      </c>
      <c r="E55" s="346">
        <v>100</v>
      </c>
    </row>
    <row r="56" spans="1:5" ht="18.75">
      <c r="A56" s="405" t="s">
        <v>210</v>
      </c>
      <c r="B56" s="406"/>
      <c r="C56" s="347">
        <f>C20+C38+C55</f>
        <v>190439.32</v>
      </c>
      <c r="D56" s="347">
        <f>D20+D38+D55</f>
        <v>190439.32</v>
      </c>
      <c r="E56" s="348">
        <v>100</v>
      </c>
    </row>
  </sheetData>
  <sheetProtection/>
  <mergeCells count="17">
    <mergeCell ref="A55:B55"/>
    <mergeCell ref="A56:B56"/>
    <mergeCell ref="A7:E7"/>
    <mergeCell ref="A8:E8"/>
    <mergeCell ref="A20:B20"/>
    <mergeCell ref="A21:E21"/>
    <mergeCell ref="A38:B38"/>
    <mergeCell ref="A39:E39"/>
    <mergeCell ref="A12:E12"/>
    <mergeCell ref="A10:A11"/>
    <mergeCell ref="B10:B11"/>
    <mergeCell ref="C10:D10"/>
    <mergeCell ref="E10:E11"/>
    <mergeCell ref="C1:E1"/>
    <mergeCell ref="C2:E2"/>
    <mergeCell ref="C3:E3"/>
    <mergeCell ref="C4:E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0">
      <selection activeCell="A14" sqref="A14:F14"/>
    </sheetView>
  </sheetViews>
  <sheetFormatPr defaultColWidth="9.00390625" defaultRowHeight="12.75"/>
  <cols>
    <col min="6" max="6" width="11.875" style="0" customWidth="1"/>
    <col min="7" max="7" width="12.75390625" style="0" customWidth="1"/>
    <col min="8" max="8" width="13.25390625" style="0" customWidth="1"/>
    <col min="9" max="9" width="9.625" style="0" customWidth="1"/>
  </cols>
  <sheetData>
    <row r="1" spans="1:9" ht="15.75">
      <c r="A1" s="49"/>
      <c r="B1" s="49"/>
      <c r="C1" s="49"/>
      <c r="D1" s="49"/>
      <c r="E1" s="49"/>
      <c r="F1" s="370" t="s">
        <v>112</v>
      </c>
      <c r="G1" s="370"/>
      <c r="H1" s="370"/>
      <c r="I1" s="370"/>
    </row>
    <row r="2" spans="1:9" ht="15.75">
      <c r="A2" s="49"/>
      <c r="B2" s="49"/>
      <c r="C2" s="49"/>
      <c r="D2" s="49"/>
      <c r="E2" s="49"/>
      <c r="F2" s="370" t="s">
        <v>109</v>
      </c>
      <c r="G2" s="370"/>
      <c r="H2" s="370"/>
      <c r="I2" s="370"/>
    </row>
    <row r="3" spans="1:9" ht="15.75">
      <c r="A3" s="49"/>
      <c r="B3" s="49"/>
      <c r="C3" s="49"/>
      <c r="D3" s="49"/>
      <c r="E3" s="49"/>
      <c r="F3" s="370" t="s">
        <v>252</v>
      </c>
      <c r="G3" s="370"/>
      <c r="H3" s="370"/>
      <c r="I3" s="370"/>
    </row>
    <row r="4" spans="1:9" ht="15.75">
      <c r="A4" s="49"/>
      <c r="B4" s="49"/>
      <c r="C4" s="49"/>
      <c r="D4" s="49"/>
      <c r="E4" s="49"/>
      <c r="F4" s="370" t="s">
        <v>220</v>
      </c>
      <c r="G4" s="370"/>
      <c r="H4" s="370"/>
      <c r="I4" s="370"/>
    </row>
    <row r="5" spans="1:8" ht="15.75">
      <c r="A5" s="49"/>
      <c r="B5" s="49"/>
      <c r="C5" s="49"/>
      <c r="D5" s="49"/>
      <c r="E5" s="49"/>
      <c r="F5" s="49"/>
      <c r="G5" s="49"/>
      <c r="H5" s="49"/>
    </row>
    <row r="6" spans="1:9" ht="18" customHeight="1">
      <c r="A6" s="350" t="s">
        <v>113</v>
      </c>
      <c r="B6" s="350"/>
      <c r="C6" s="350"/>
      <c r="D6" s="350"/>
      <c r="E6" s="350"/>
      <c r="F6" s="350"/>
      <c r="G6" s="350"/>
      <c r="H6" s="350"/>
      <c r="I6" s="350"/>
    </row>
    <row r="7" spans="1:9" ht="18" customHeight="1">
      <c r="A7" s="350" t="s">
        <v>252</v>
      </c>
      <c r="B7" s="350"/>
      <c r="C7" s="350"/>
      <c r="D7" s="350"/>
      <c r="E7" s="350"/>
      <c r="F7" s="350"/>
      <c r="G7" s="350"/>
      <c r="H7" s="350"/>
      <c r="I7" s="350"/>
    </row>
    <row r="8" spans="1:9" ht="18" customHeight="1">
      <c r="A8" s="350" t="s">
        <v>125</v>
      </c>
      <c r="B8" s="350"/>
      <c r="C8" s="350"/>
      <c r="D8" s="350"/>
      <c r="E8" s="350"/>
      <c r="F8" s="350"/>
      <c r="G8" s="350"/>
      <c r="H8" s="350"/>
      <c r="I8" s="350"/>
    </row>
    <row r="9" spans="1:8" ht="1.5" customHeight="1">
      <c r="A9" s="321"/>
      <c r="B9" s="320"/>
      <c r="C9" s="320"/>
      <c r="D9" s="320"/>
      <c r="E9" s="320"/>
      <c r="F9" s="320"/>
      <c r="G9" s="320"/>
      <c r="H9" s="320"/>
    </row>
    <row r="10" spans="1:9" ht="12.75">
      <c r="A10" s="435"/>
      <c r="B10" s="435"/>
      <c r="C10" s="435"/>
      <c r="D10" s="435"/>
      <c r="E10" s="435"/>
      <c r="F10" s="435"/>
      <c r="G10" s="436" t="s">
        <v>598</v>
      </c>
      <c r="H10" s="438" t="s">
        <v>599</v>
      </c>
      <c r="I10" s="440" t="s">
        <v>111</v>
      </c>
    </row>
    <row r="11" spans="1:9" ht="12.75">
      <c r="A11" s="435"/>
      <c r="B11" s="435"/>
      <c r="C11" s="435"/>
      <c r="D11" s="435"/>
      <c r="E11" s="435"/>
      <c r="F11" s="435"/>
      <c r="G11" s="437"/>
      <c r="H11" s="439"/>
      <c r="I11" s="440"/>
    </row>
    <row r="12" spans="1:9" ht="22.5" customHeight="1">
      <c r="A12" s="427" t="s">
        <v>121</v>
      </c>
      <c r="B12" s="428"/>
      <c r="C12" s="428"/>
      <c r="D12" s="428"/>
      <c r="E12" s="428"/>
      <c r="F12" s="429"/>
      <c r="G12" s="200"/>
      <c r="H12" s="322">
        <v>221.4</v>
      </c>
      <c r="I12" s="323"/>
    </row>
    <row r="13" spans="1:9" ht="23.25" customHeight="1">
      <c r="A13" s="418" t="s">
        <v>114</v>
      </c>
      <c r="B13" s="419"/>
      <c r="C13" s="419"/>
      <c r="D13" s="419"/>
      <c r="E13" s="419"/>
      <c r="F13" s="420"/>
      <c r="G13" s="332">
        <f>G15+G17+G16</f>
        <v>25059.4</v>
      </c>
      <c r="H13" s="332">
        <f>H15+H17+H16</f>
        <v>22474.1</v>
      </c>
      <c r="I13" s="332">
        <f>H13/G13*100</f>
        <v>89.68331244961969</v>
      </c>
    </row>
    <row r="14" spans="1:9" ht="15.75">
      <c r="A14" s="421" t="s">
        <v>115</v>
      </c>
      <c r="B14" s="422"/>
      <c r="C14" s="422"/>
      <c r="D14" s="422"/>
      <c r="E14" s="422"/>
      <c r="F14" s="423"/>
      <c r="G14" s="324"/>
      <c r="H14" s="324"/>
      <c r="I14" s="323"/>
    </row>
    <row r="15" spans="1:9" ht="22.5" customHeight="1">
      <c r="A15" s="430" t="s">
        <v>116</v>
      </c>
      <c r="B15" s="430"/>
      <c r="C15" s="430"/>
      <c r="D15" s="430"/>
      <c r="E15" s="430"/>
      <c r="F15" s="430"/>
      <c r="G15" s="325">
        <v>2611.5</v>
      </c>
      <c r="H15" s="325">
        <v>2612.1</v>
      </c>
      <c r="I15" s="325">
        <f>H15/G15*100</f>
        <v>100.02297530155082</v>
      </c>
    </row>
    <row r="16" spans="1:9" ht="24" customHeight="1">
      <c r="A16" s="431" t="s">
        <v>117</v>
      </c>
      <c r="B16" s="432"/>
      <c r="C16" s="432"/>
      <c r="D16" s="432"/>
      <c r="E16" s="432"/>
      <c r="F16" s="433"/>
      <c r="G16" s="325">
        <v>4703</v>
      </c>
      <c r="H16" s="325">
        <v>4703</v>
      </c>
      <c r="I16" s="325">
        <f>H16/G16*100</f>
        <v>100</v>
      </c>
    </row>
    <row r="17" spans="1:9" ht="24" customHeight="1">
      <c r="A17" s="415" t="s">
        <v>118</v>
      </c>
      <c r="B17" s="416"/>
      <c r="C17" s="416"/>
      <c r="D17" s="416"/>
      <c r="E17" s="416"/>
      <c r="F17" s="417"/>
      <c r="G17" s="325">
        <v>17744.9</v>
      </c>
      <c r="H17" s="325">
        <v>15159</v>
      </c>
      <c r="I17" s="325">
        <f>H17/G17*100</f>
        <v>85.42736222802044</v>
      </c>
    </row>
    <row r="18" spans="1:9" ht="15.75">
      <c r="A18" s="434"/>
      <c r="B18" s="434"/>
      <c r="C18" s="434"/>
      <c r="D18" s="434"/>
      <c r="E18" s="434"/>
      <c r="F18" s="434"/>
      <c r="G18" s="117"/>
      <c r="H18" s="117"/>
      <c r="I18" s="323"/>
    </row>
    <row r="19" spans="1:9" ht="21" customHeight="1">
      <c r="A19" s="418" t="s">
        <v>119</v>
      </c>
      <c r="B19" s="419"/>
      <c r="C19" s="419"/>
      <c r="D19" s="419"/>
      <c r="E19" s="419"/>
      <c r="F19" s="420"/>
      <c r="G19" s="332">
        <f>G21+G30+G26+G33</f>
        <v>25281.300000000003</v>
      </c>
      <c r="H19" s="332">
        <f>H21+H30+H26+H33</f>
        <v>22695.5</v>
      </c>
      <c r="I19" s="332">
        <f>H19/G19*100</f>
        <v>89.77188673050831</v>
      </c>
    </row>
    <row r="20" spans="1:9" ht="15.75">
      <c r="A20" s="421" t="s">
        <v>115</v>
      </c>
      <c r="B20" s="422"/>
      <c r="C20" s="422"/>
      <c r="D20" s="422"/>
      <c r="E20" s="422"/>
      <c r="F20" s="423"/>
      <c r="G20" s="324"/>
      <c r="H20" s="324"/>
      <c r="I20" s="323"/>
    </row>
    <row r="21" spans="1:9" ht="24" customHeight="1">
      <c r="A21" s="424" t="s">
        <v>135</v>
      </c>
      <c r="B21" s="425"/>
      <c r="C21" s="425"/>
      <c r="D21" s="425"/>
      <c r="E21" s="425"/>
      <c r="F21" s="426"/>
      <c r="G21" s="325">
        <v>10410</v>
      </c>
      <c r="H21" s="325">
        <v>10410</v>
      </c>
      <c r="I21" s="325">
        <f>H21/G21*100</f>
        <v>100</v>
      </c>
    </row>
    <row r="22" spans="1:9" ht="18.75" customHeight="1">
      <c r="A22" s="441" t="s">
        <v>115</v>
      </c>
      <c r="B22" s="442"/>
      <c r="C22" s="442"/>
      <c r="D22" s="442"/>
      <c r="E22" s="442"/>
      <c r="F22" s="443"/>
      <c r="G22" s="325"/>
      <c r="H22" s="325"/>
      <c r="I22" s="325"/>
    </row>
    <row r="23" spans="1:9" ht="18" customHeight="1">
      <c r="A23" s="414" t="s">
        <v>123</v>
      </c>
      <c r="B23" s="414"/>
      <c r="C23" s="414"/>
      <c r="D23" s="414"/>
      <c r="E23" s="414"/>
      <c r="F23" s="414"/>
      <c r="G23" s="253">
        <v>4322.5</v>
      </c>
      <c r="H23" s="253">
        <v>4322.5</v>
      </c>
      <c r="I23" s="253">
        <f>H23/G23*100</f>
        <v>100</v>
      </c>
    </row>
    <row r="24" spans="1:9" ht="18" customHeight="1">
      <c r="A24" s="444" t="s">
        <v>214</v>
      </c>
      <c r="B24" s="445"/>
      <c r="C24" s="445"/>
      <c r="D24" s="445"/>
      <c r="E24" s="445"/>
      <c r="F24" s="446"/>
      <c r="G24" s="253">
        <v>2275.8</v>
      </c>
      <c r="H24" s="253">
        <v>2275.8</v>
      </c>
      <c r="I24" s="253">
        <v>100</v>
      </c>
    </row>
    <row r="25" spans="1:9" ht="18" customHeight="1">
      <c r="A25" s="414" t="s">
        <v>124</v>
      </c>
      <c r="B25" s="414"/>
      <c r="C25" s="414"/>
      <c r="D25" s="414"/>
      <c r="E25" s="414"/>
      <c r="F25" s="414"/>
      <c r="G25" s="253">
        <v>6087.5</v>
      </c>
      <c r="H25" s="253">
        <v>6087.5</v>
      </c>
      <c r="I25" s="253">
        <f>H25/G25*100</f>
        <v>100</v>
      </c>
    </row>
    <row r="26" spans="1:9" ht="24" customHeight="1">
      <c r="A26" s="424" t="s">
        <v>136</v>
      </c>
      <c r="B26" s="425"/>
      <c r="C26" s="425"/>
      <c r="D26" s="425"/>
      <c r="E26" s="425"/>
      <c r="F26" s="426"/>
      <c r="G26" s="117">
        <v>4575.1</v>
      </c>
      <c r="H26" s="117">
        <v>4575.1</v>
      </c>
      <c r="I26" s="325">
        <f>H26/G26*100</f>
        <v>100</v>
      </c>
    </row>
    <row r="27" spans="1:9" ht="22.5" customHeight="1">
      <c r="A27" s="441" t="s">
        <v>115</v>
      </c>
      <c r="B27" s="442"/>
      <c r="C27" s="442"/>
      <c r="D27" s="442"/>
      <c r="E27" s="442"/>
      <c r="F27" s="443"/>
      <c r="G27" s="117"/>
      <c r="H27" s="117"/>
      <c r="I27" s="325"/>
    </row>
    <row r="28" spans="1:9" ht="17.25" customHeight="1">
      <c r="A28" s="414" t="s">
        <v>123</v>
      </c>
      <c r="B28" s="414"/>
      <c r="C28" s="414"/>
      <c r="D28" s="414"/>
      <c r="E28" s="414"/>
      <c r="F28" s="414"/>
      <c r="G28" s="318">
        <v>4188</v>
      </c>
      <c r="H28" s="318">
        <v>4188</v>
      </c>
      <c r="I28" s="253">
        <f>H28/G28*100</f>
        <v>100</v>
      </c>
    </row>
    <row r="29" spans="1:9" ht="18" customHeight="1">
      <c r="A29" s="414" t="s">
        <v>124</v>
      </c>
      <c r="B29" s="414"/>
      <c r="C29" s="414"/>
      <c r="D29" s="414"/>
      <c r="E29" s="414"/>
      <c r="F29" s="414"/>
      <c r="G29" s="330">
        <v>387.1</v>
      </c>
      <c r="H29" s="330">
        <v>387.1</v>
      </c>
      <c r="I29" s="253">
        <f>H29/G29*100</f>
        <v>100</v>
      </c>
    </row>
    <row r="30" spans="1:9" ht="22.5" customHeight="1">
      <c r="A30" s="415" t="s">
        <v>120</v>
      </c>
      <c r="B30" s="416"/>
      <c r="C30" s="416"/>
      <c r="D30" s="416"/>
      <c r="E30" s="416"/>
      <c r="F30" s="417"/>
      <c r="G30" s="117">
        <v>489.1</v>
      </c>
      <c r="H30" s="117">
        <v>489.1</v>
      </c>
      <c r="I30" s="325">
        <f>H30/G30*100</f>
        <v>100</v>
      </c>
    </row>
    <row r="31" spans="1:9" ht="24" customHeight="1">
      <c r="A31" s="441" t="s">
        <v>115</v>
      </c>
      <c r="B31" s="442"/>
      <c r="C31" s="442"/>
      <c r="D31" s="442"/>
      <c r="E31" s="442"/>
      <c r="F31" s="443"/>
      <c r="G31" s="117"/>
      <c r="H31" s="117"/>
      <c r="I31" s="325"/>
    </row>
    <row r="32" spans="1:9" ht="15" customHeight="1">
      <c r="A32" s="414" t="s">
        <v>124</v>
      </c>
      <c r="B32" s="414"/>
      <c r="C32" s="414"/>
      <c r="D32" s="414"/>
      <c r="E32" s="414"/>
      <c r="F32" s="414"/>
      <c r="G32" s="330">
        <v>489.1</v>
      </c>
      <c r="H32" s="330">
        <v>489.1</v>
      </c>
      <c r="I32" s="318">
        <f>H32/G32*100</f>
        <v>100</v>
      </c>
    </row>
    <row r="33" spans="1:9" ht="22.5" customHeight="1">
      <c r="A33" s="415" t="s">
        <v>126</v>
      </c>
      <c r="B33" s="416"/>
      <c r="C33" s="416"/>
      <c r="D33" s="416"/>
      <c r="E33" s="416"/>
      <c r="F33" s="417"/>
      <c r="G33" s="117">
        <v>9807.1</v>
      </c>
      <c r="H33" s="117">
        <v>7221.3</v>
      </c>
      <c r="I33" s="325">
        <f>H33/G33*100</f>
        <v>73.63338805559238</v>
      </c>
    </row>
    <row r="34" spans="1:9" ht="21" customHeight="1">
      <c r="A34" s="441" t="s">
        <v>115</v>
      </c>
      <c r="B34" s="442"/>
      <c r="C34" s="442"/>
      <c r="D34" s="442"/>
      <c r="E34" s="442"/>
      <c r="F34" s="443"/>
      <c r="G34" s="117"/>
      <c r="H34" s="117"/>
      <c r="I34" s="325"/>
    </row>
    <row r="35" spans="1:9" ht="19.5" customHeight="1">
      <c r="A35" s="414" t="s">
        <v>123</v>
      </c>
      <c r="B35" s="414"/>
      <c r="C35" s="414"/>
      <c r="D35" s="414"/>
      <c r="E35" s="414"/>
      <c r="F35" s="414"/>
      <c r="G35" s="330">
        <v>9234.4</v>
      </c>
      <c r="H35" s="330">
        <v>6648.5</v>
      </c>
      <c r="I35" s="318">
        <f>H35/G35*100</f>
        <v>71.99709780819545</v>
      </c>
    </row>
    <row r="36" spans="1:9" ht="19.5" customHeight="1">
      <c r="A36" s="414" t="s">
        <v>124</v>
      </c>
      <c r="B36" s="414"/>
      <c r="C36" s="414"/>
      <c r="D36" s="414"/>
      <c r="E36" s="414"/>
      <c r="F36" s="414"/>
      <c r="G36" s="330">
        <v>572.7</v>
      </c>
      <c r="H36" s="330">
        <v>572.7</v>
      </c>
      <c r="I36" s="318">
        <f>H36/G36*100</f>
        <v>100</v>
      </c>
    </row>
    <row r="37" spans="1:9" ht="21" customHeight="1">
      <c r="A37" s="427" t="s">
        <v>134</v>
      </c>
      <c r="B37" s="428"/>
      <c r="C37" s="428"/>
      <c r="D37" s="428"/>
      <c r="E37" s="428"/>
      <c r="F37" s="429"/>
      <c r="G37" s="52"/>
      <c r="H37" s="252">
        <v>2585.9</v>
      </c>
      <c r="I37" s="323"/>
    </row>
    <row r="38" spans="1:9" ht="23.25" customHeight="1">
      <c r="A38" s="414" t="s">
        <v>122</v>
      </c>
      <c r="B38" s="414"/>
      <c r="C38" s="414"/>
      <c r="D38" s="414"/>
      <c r="E38" s="414"/>
      <c r="F38" s="414"/>
      <c r="G38" s="331"/>
      <c r="H38" s="331"/>
      <c r="I38" s="170"/>
    </row>
    <row r="39" spans="1:9" ht="17.25" customHeight="1">
      <c r="A39" s="414" t="s">
        <v>123</v>
      </c>
      <c r="B39" s="414"/>
      <c r="C39" s="414"/>
      <c r="D39" s="414"/>
      <c r="E39" s="414"/>
      <c r="F39" s="414"/>
      <c r="G39" s="331"/>
      <c r="H39" s="20">
        <v>2585.9</v>
      </c>
      <c r="I39" s="170"/>
    </row>
    <row r="40" spans="1:9" ht="18" customHeight="1">
      <c r="A40" s="414" t="s">
        <v>124</v>
      </c>
      <c r="B40" s="414"/>
      <c r="C40" s="414"/>
      <c r="D40" s="414"/>
      <c r="E40" s="414"/>
      <c r="F40" s="414"/>
      <c r="G40" s="331"/>
      <c r="H40" s="20"/>
      <c r="I40" s="170"/>
    </row>
  </sheetData>
  <sheetProtection/>
  <mergeCells count="40">
    <mergeCell ref="A29:F29"/>
    <mergeCell ref="A31:F31"/>
    <mergeCell ref="A32:F32"/>
    <mergeCell ref="A34:F34"/>
    <mergeCell ref="A12:F12"/>
    <mergeCell ref="F1:I1"/>
    <mergeCell ref="F2:I2"/>
    <mergeCell ref="F3:I3"/>
    <mergeCell ref="F4:I4"/>
    <mergeCell ref="A10:F11"/>
    <mergeCell ref="G10:G11"/>
    <mergeCell ref="H10:H11"/>
    <mergeCell ref="I10:I11"/>
    <mergeCell ref="A20:F20"/>
    <mergeCell ref="A21:F21"/>
    <mergeCell ref="A26:F26"/>
    <mergeCell ref="A30:F30"/>
    <mergeCell ref="A22:F22"/>
    <mergeCell ref="A23:F23"/>
    <mergeCell ref="A25:F25"/>
    <mergeCell ref="A27:F27"/>
    <mergeCell ref="A28:F28"/>
    <mergeCell ref="A24:F24"/>
    <mergeCell ref="A6:I6"/>
    <mergeCell ref="A7:I7"/>
    <mergeCell ref="A8:I8"/>
    <mergeCell ref="A19:F19"/>
    <mergeCell ref="A13:F13"/>
    <mergeCell ref="A14:F14"/>
    <mergeCell ref="A15:F15"/>
    <mergeCell ref="A16:F16"/>
    <mergeCell ref="A17:F17"/>
    <mergeCell ref="A18:F18"/>
    <mergeCell ref="A38:F38"/>
    <mergeCell ref="A39:F39"/>
    <mergeCell ref="A40:F40"/>
    <mergeCell ref="A33:F33"/>
    <mergeCell ref="A37:F37"/>
    <mergeCell ref="A36:F36"/>
    <mergeCell ref="A35:F3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Пудычева</dc:creator>
  <cp:keywords/>
  <dc:description/>
  <cp:lastModifiedBy>Владимир</cp:lastModifiedBy>
  <cp:lastPrinted>2017-04-27T08:03:20Z</cp:lastPrinted>
  <dcterms:created xsi:type="dcterms:W3CDTF">2005-10-26T11:58:18Z</dcterms:created>
  <dcterms:modified xsi:type="dcterms:W3CDTF">2017-04-29T12:09:33Z</dcterms:modified>
  <cp:category/>
  <cp:version/>
  <cp:contentType/>
  <cp:contentStatus/>
</cp:coreProperties>
</file>